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мета 2017" sheetId="1" r:id="rId1"/>
  </sheets>
  <definedNames>
    <definedName name="_xlnm.Print_Titles" localSheetId="0">'смета 2017'!$8:$8</definedName>
  </definedNames>
  <calcPr fullCalcOnLoad="1"/>
</workbook>
</file>

<file path=xl/sharedStrings.xml><?xml version="1.0" encoding="utf-8"?>
<sst xmlns="http://schemas.openxmlformats.org/spreadsheetml/2006/main" count="149" uniqueCount="131">
  <si>
    <t>№ п/п</t>
  </si>
  <si>
    <t>1.</t>
  </si>
  <si>
    <t>3.</t>
  </si>
  <si>
    <t xml:space="preserve">Юридическое обслуживание </t>
  </si>
  <si>
    <t>Услуги паспортного стола</t>
  </si>
  <si>
    <t>1.3</t>
  </si>
  <si>
    <t>1.4</t>
  </si>
  <si>
    <t>Запасные части для ремонта лифтов</t>
  </si>
  <si>
    <t>Общая площадь дома:</t>
  </si>
  <si>
    <t>кв.м.</t>
  </si>
  <si>
    <t>Площадь жилых помещений:</t>
  </si>
  <si>
    <t>Количество квартир:</t>
  </si>
  <si>
    <t>Площадь офисных помещений:</t>
  </si>
  <si>
    <t>Количество офисов:</t>
  </si>
  <si>
    <t>Площадь парковочных мест:</t>
  </si>
  <si>
    <t>Количество машиномест:</t>
  </si>
  <si>
    <t>Площадь паркинга общая:</t>
  </si>
  <si>
    <t>Площадь мест общего пользования:</t>
  </si>
  <si>
    <t>Площадь земельного участка:</t>
  </si>
  <si>
    <t>Наименование</t>
  </si>
  <si>
    <t>ДОХОДНАЯ ЧАСТЬ (планируемые поступления)</t>
  </si>
  <si>
    <t>Взносы собственников на содержание и обслуживание общего имущества дома</t>
  </si>
  <si>
    <t>1.1</t>
  </si>
  <si>
    <t>1.2</t>
  </si>
  <si>
    <t>1.5</t>
  </si>
  <si>
    <t>ИТОГО ДОХОДНАЯ ЧАСТЬ:</t>
  </si>
  <si>
    <t>Содержание общего имущества дома</t>
  </si>
  <si>
    <t>Аренда ворсовых грязеудерживающих покрытий (ковриков)</t>
  </si>
  <si>
    <t>Охрана прилегающей территории, мест общего пользования и паркинга</t>
  </si>
  <si>
    <t>Обслуживание лифтов</t>
  </si>
  <si>
    <t>Страхование лифтов</t>
  </si>
  <si>
    <t>Техническое освидетельствование лифтов</t>
  </si>
  <si>
    <t>Дератизация и дезинсекция</t>
  </si>
  <si>
    <t>Итого расходы на содержание общего имущества дома:</t>
  </si>
  <si>
    <t>2.</t>
  </si>
  <si>
    <t>Расходы на управление домом</t>
  </si>
  <si>
    <t>2.1</t>
  </si>
  <si>
    <t>Бухгалтерское обслуживание(в том числе начисление квартплаты)</t>
  </si>
  <si>
    <t>Непредвиденные расходы</t>
  </si>
  <si>
    <t>ИТОГО РАСХОДНАЯ ЧАСТЬ:</t>
  </si>
  <si>
    <t>РАСХОДНАЯ ЧАСТЬ (планируемые расходы)</t>
  </si>
  <si>
    <t>Прочие расходы</t>
  </si>
  <si>
    <t>Расходные электротехнические материалы (лампы, светильники, дроссели, кабели и т.п.)</t>
  </si>
  <si>
    <t>Обслуживание УКУТа</t>
  </si>
  <si>
    <t>Вывоз ТБО и крупногабаритного мусора</t>
  </si>
  <si>
    <t>Обслуживание системы пожарной сигнализации, систем дымоудаления и пожаротушения</t>
  </si>
  <si>
    <t>Вывоз ртутьсодержащих отходов (энергосберегающие лампы и т.п.)</t>
  </si>
  <si>
    <t>Обслуживание домофона паркинга</t>
  </si>
  <si>
    <t>Обслуживание банковского счёта</t>
  </si>
  <si>
    <t>Бумага, канцтовары, картриджи</t>
  </si>
  <si>
    <t>Текущий ремонт мест общего пользования (работы и материалы)</t>
  </si>
  <si>
    <t>Запасные части и материалы для ремонта инженерных систем и оборудования, систем пожарной сигнализации, систем дымоудаления и пожаротушения</t>
  </si>
  <si>
    <t>Услуги по приёму платежей от населения ("Фрисби")</t>
  </si>
  <si>
    <t>Техническое обслуживание и ремонт системы видеонаблюдения</t>
  </si>
  <si>
    <t>Хозяйственный инвентарь и моющие средства</t>
  </si>
  <si>
    <t>Услуги по введению информации в систему ГИС ЖКХ</t>
  </si>
  <si>
    <t>Услуги по приёму платежей от населения ("Сбербанк-онлайн")</t>
  </si>
  <si>
    <t>4.</t>
  </si>
  <si>
    <t>Охрана общего имущества дом</t>
  </si>
  <si>
    <t>Охрана паркинга (с собственников машиномест - 150,25 руб. с 1 лиц.счёта)</t>
  </si>
  <si>
    <t>Вознаграждение председателю правления (40000 + районный коэффициент 1,15)</t>
  </si>
  <si>
    <t>дворник (оклад 11000)</t>
  </si>
  <si>
    <t>Итого расходы на охрану общего имущества дома:</t>
  </si>
  <si>
    <t>Итого расходы на управление домом:</t>
  </si>
  <si>
    <t>Итого прочие расходы:</t>
  </si>
  <si>
    <t>Обслуживание ворот паркинга (тех.обслуживание, покупка и замена запчастей)</t>
  </si>
  <si>
    <t>Сумма на год (руб.)</t>
  </si>
  <si>
    <t>Проведение праздников для детей (День защиты детей, Новый год)</t>
  </si>
  <si>
    <t>Примечание</t>
  </si>
  <si>
    <t>СМЕТА ДОХОДОВ И РАСХОДОВ  ТСН "АПТЕКАРСКАЯ, 48" НА 2017 ГОД</t>
  </si>
  <si>
    <t>Справочно:</t>
  </si>
  <si>
    <t>24,68 руб./кв.м.</t>
  </si>
  <si>
    <t>Плата за жилое помещение (с собственников квартир)</t>
  </si>
  <si>
    <t>Плата за содержание помещения (с собственников офисных помещений)</t>
  </si>
  <si>
    <t>Плата за содержание паркинга (с собственников машиномест)</t>
  </si>
  <si>
    <t>Охрана придомовой территории и мест общего пользования (с собственников квартир)</t>
  </si>
  <si>
    <t>150,25 руб./кв.м.</t>
  </si>
  <si>
    <t>1 раз в год</t>
  </si>
  <si>
    <t>не реже 1 раза в год (п.11.3 Правил устройства и безопасной эксплуатации лифтов ПБ 10-558-03)</t>
  </si>
  <si>
    <t>85 руб./человеко-час (договор с ООО ЧОО "Ратибор-Е")</t>
  </si>
  <si>
    <t>оклад 15 000</t>
  </si>
  <si>
    <t>оклад 10 000</t>
  </si>
  <si>
    <t>электрик</t>
  </si>
  <si>
    <t>оклад 6 000</t>
  </si>
  <si>
    <t>оклад 20 000</t>
  </si>
  <si>
    <t>уборщик (подъезды)</t>
  </si>
  <si>
    <t>уборщик (паркинг)</t>
  </si>
  <si>
    <t>оклад 11 000</t>
  </si>
  <si>
    <t>диспетчер</t>
  </si>
  <si>
    <t>НДФЛ - 13%, взносы на ОПС - 20%, взносы на ОСС - 0%, взносы на ОМС - 0%, взносы на страхование от несч.случаев - 0,2%</t>
  </si>
  <si>
    <t>вознаграждение 40000 руб. в мес.</t>
  </si>
  <si>
    <t>Уплата налогов по УСН</t>
  </si>
  <si>
    <t>1,2% от ежемесячного поступления денежных средств от жителей через Сбербанк (сумма ориентировочная, поскольку предсказать фактический объём платежей и их распределение между Сбербанком и ЕРЦ невозможно)</t>
  </si>
  <si>
    <t>1,3% от ежемесячного поступления денежных средств от жителей через Сбербанк (сумма ориентировочная, поскольку предсказать фактический объём платежей и их распределение между Сбербанком и ЕРЦ невозможно)</t>
  </si>
  <si>
    <t>16 500 руб. в мес. (договор с ООО "Ревизор")</t>
  </si>
  <si>
    <t>3 232 руб. в мес. (договор с МБУ "Центр муниципальных услуг в ЖКХ")</t>
  </si>
  <si>
    <t>шт.</t>
  </si>
  <si>
    <t xml:space="preserve">в том числе (в месяц):            сантехник </t>
  </si>
  <si>
    <t>6 ковриков 150х240 см, замена 1 коврика 1 раз в неделю - 270 руб., с октября по май - 35 недель)</t>
  </si>
  <si>
    <t>ориентировочно</t>
  </si>
  <si>
    <t>Вывоз ТБО - ежедневно 3 контейнера, стоимость вывоза 1 контейнера - 170 руб. Вывоз КГМ - 1 раз в неделю 3 куб.м., стоимость вывоза 1 куб.м. - 250 руб.</t>
  </si>
  <si>
    <t>ориентировочно (по опыту прошлого года)</t>
  </si>
  <si>
    <t>5000 аренда оборудования на 2 дня 1 раз в месяц, уборка с апреля по октябрь</t>
  </si>
  <si>
    <t>Уборка паркинга (аренда пылесоса или поломоечной машины, пылесоса и т.п.)</t>
  </si>
  <si>
    <t>Замена пружин, тросов и т.п.</t>
  </si>
  <si>
    <r>
      <t xml:space="preserve">2900 в мес. (договор с </t>
    </r>
    <r>
      <rPr>
        <i/>
        <sz val="10"/>
        <rFont val="Calibri"/>
        <family val="2"/>
      </rPr>
      <t>ООО "Планета-Телеком")</t>
    </r>
  </si>
  <si>
    <t>64 000 руб. в мес. (договор с ООО "МЛК")</t>
  </si>
  <si>
    <t>Отбор проб воды</t>
  </si>
  <si>
    <t>1 раз в квартал (6667 руб.) - Водоканал</t>
  </si>
  <si>
    <t>ориентировочно (по итогам обследования обслуживающей организацией)</t>
  </si>
  <si>
    <t>4 000 руб. в мес. (планируется заключение договора со второго полугодия)</t>
  </si>
  <si>
    <t xml:space="preserve">3 000 руб. в мес. </t>
  </si>
  <si>
    <t>2 053 руб. в мес. (договор с ООО "Альм-Технологии")</t>
  </si>
  <si>
    <t>Услуги связи (телефон на посту охраны и телефон диспетчера)</t>
  </si>
  <si>
    <t>450 руб. в мес. (2 сим-карты "Мотив" (охрана 89506430754 и диспетчер 89506340483))</t>
  </si>
  <si>
    <t>ориентировочно (1% от доходов (начисленных))</t>
  </si>
  <si>
    <t>ПАО "Сбербанк России" (ориентировочно по прошлому году)</t>
  </si>
  <si>
    <t>2 000 руб. в мес. (договор с ИП Мерзакаев С.Н., с июля 2500 в мес.)</t>
  </si>
  <si>
    <t>Премиальный фонд для штатных сотрудников</t>
  </si>
  <si>
    <t>По результатам работы (ориентировочно 2000 руб в квартал каждому)</t>
  </si>
  <si>
    <t>23 000 руб. в мес. (договор с ИП Ефремов Ю.Е. с февраля 2017 г.)</t>
  </si>
  <si>
    <t>Фонд оплаты труда штатных сотрудников (оклад согласно штатному расписанию + районный коэффициент 1,15), всего:</t>
  </si>
  <si>
    <t>Налоги и взносы с фонда оплаты труда, вознаграждения председателя и премиального фонда</t>
  </si>
  <si>
    <t>Обслуживание сайта</t>
  </si>
  <si>
    <t>Хостинг 1350 руб. в год (Инсис), доменное имя - 99 руб. в год</t>
  </si>
  <si>
    <t>Обустройство детской площадки</t>
  </si>
  <si>
    <t>частичное резиновое покрытие</t>
  </si>
  <si>
    <r>
      <t xml:space="preserve">Обслуживание инженерных систем (сантехника, электрика, </t>
    </r>
    <r>
      <rPr>
        <sz val="10"/>
        <rFont val="Calibri"/>
        <family val="2"/>
      </rPr>
      <t xml:space="preserve">аварийное обслуживание, очистка дренажных колодцев, промывка системы водоотведения, водоснабжения, отопления, наладка автоматики) </t>
    </r>
  </si>
  <si>
    <t>Утверждена</t>
  </si>
  <si>
    <t>протоколом общего собрания членов ТСН "Аптекарская, 48"</t>
  </si>
  <si>
    <t>от __.06.2017 № 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</si>
</sst>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9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alibri"/>
      <family val="2"/>
    </font>
    <font>
      <i/>
      <sz val="9"/>
      <color indexed="8"/>
      <name val="Calibri"/>
      <family val="2"/>
    </font>
    <font>
      <i/>
      <sz val="10"/>
      <name val="Calibri"/>
      <family val="2"/>
    </font>
    <font>
      <i/>
      <sz val="9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4"/>
      <color indexed="17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30"/>
      <name val="Calibri"/>
      <family val="2"/>
    </font>
    <font>
      <sz val="9"/>
      <name val="Calibri"/>
      <family val="2"/>
    </font>
    <font>
      <i/>
      <sz val="14"/>
      <name val="Calibri"/>
      <family val="2"/>
    </font>
    <font>
      <b/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2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1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vertical="top" wrapText="1"/>
    </xf>
    <xf numFmtId="4" fontId="1" fillId="0" borderId="0" xfId="33" applyNumberFormat="1" applyFont="1" applyFill="1" applyBorder="1" applyAlignment="1">
      <alignment vertical="top" wrapText="1"/>
      <protection/>
    </xf>
    <xf numFmtId="49" fontId="1" fillId="0" borderId="0" xfId="33" applyNumberFormat="1" applyFont="1" applyFill="1" applyBorder="1" applyAlignment="1">
      <alignment vertical="top" wrapText="1"/>
      <protection/>
    </xf>
    <xf numFmtId="3" fontId="1" fillId="0" borderId="0" xfId="33" applyNumberFormat="1" applyFont="1" applyFill="1" applyBorder="1" applyAlignment="1">
      <alignment vertical="top" wrapText="1"/>
      <protection/>
    </xf>
    <xf numFmtId="49" fontId="1" fillId="0" borderId="0" xfId="33" applyNumberFormat="1" applyFont="1" applyFill="1" applyAlignment="1">
      <alignment horizontal="center" vertical="top" wrapText="1"/>
      <protection/>
    </xf>
    <xf numFmtId="3" fontId="1" fillId="0" borderId="0" xfId="33" applyNumberFormat="1" applyFont="1" applyFill="1" applyAlignment="1">
      <alignment horizontal="center" vertical="top" wrapText="1"/>
      <protection/>
    </xf>
    <xf numFmtId="0" fontId="8" fillId="0" borderId="0" xfId="0" applyFont="1" applyAlignment="1">
      <alignment vertical="center" wrapText="1"/>
    </xf>
    <xf numFmtId="49" fontId="9" fillId="0" borderId="10" xfId="33" applyNumberFormat="1" applyFont="1" applyBorder="1" applyAlignment="1">
      <alignment horizontal="left" vertical="top" wrapText="1"/>
      <protection/>
    </xf>
    <xf numFmtId="0" fontId="10" fillId="0" borderId="0" xfId="0" applyFont="1" applyAlignment="1">
      <alignment wrapText="1"/>
    </xf>
    <xf numFmtId="49" fontId="11" fillId="0" borderId="10" xfId="33" applyNumberFormat="1" applyFont="1" applyBorder="1" applyAlignment="1">
      <alignment horizontal="left" vertical="top" wrapText="1"/>
      <protection/>
    </xf>
    <xf numFmtId="3" fontId="12" fillId="0" borderId="10" xfId="33" applyNumberFormat="1" applyFont="1" applyBorder="1" applyAlignment="1">
      <alignment vertical="top" wrapText="1"/>
      <protection/>
    </xf>
    <xf numFmtId="0" fontId="13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14" fillId="0" borderId="10" xfId="33" applyNumberFormat="1" applyFont="1" applyFill="1" applyBorder="1" applyAlignment="1">
      <alignment vertical="center" wrapText="1"/>
      <protection/>
    </xf>
    <xf numFmtId="49" fontId="9" fillId="0" borderId="10" xfId="33" applyNumberFormat="1" applyFont="1" applyFill="1" applyBorder="1" applyAlignment="1">
      <alignment vertical="top" wrapText="1"/>
      <protection/>
    </xf>
    <xf numFmtId="49" fontId="4" fillId="0" borderId="10" xfId="33" applyNumberFormat="1" applyFont="1" applyFill="1" applyBorder="1" applyAlignment="1">
      <alignment vertical="top" wrapText="1"/>
      <protection/>
    </xf>
    <xf numFmtId="3" fontId="15" fillId="0" borderId="10" xfId="33" applyNumberFormat="1" applyFont="1" applyFill="1" applyBorder="1" applyAlignment="1">
      <alignment vertical="top" wrapText="1"/>
      <protection/>
    </xf>
    <xf numFmtId="0" fontId="10" fillId="0" borderId="0" xfId="0" applyFont="1" applyFill="1" applyAlignment="1">
      <alignment wrapText="1"/>
    </xf>
    <xf numFmtId="3" fontId="4" fillId="0" borderId="0" xfId="0" applyNumberFormat="1" applyFont="1" applyAlignment="1">
      <alignment wrapText="1"/>
    </xf>
    <xf numFmtId="0" fontId="10" fillId="0" borderId="0" xfId="0" applyFont="1" applyAlignment="1">
      <alignment vertical="center" wrapText="1"/>
    </xf>
    <xf numFmtId="3" fontId="12" fillId="0" borderId="10" xfId="33" applyNumberFormat="1" applyFont="1" applyFill="1" applyBorder="1" applyAlignment="1">
      <alignment horizontal="center" vertical="center" wrapText="1"/>
      <protection/>
    </xf>
    <xf numFmtId="49" fontId="12" fillId="0" borderId="11" xfId="33" applyNumberFormat="1" applyFont="1" applyFill="1" applyBorder="1" applyAlignment="1">
      <alignment horizontal="center" vertical="center" wrapText="1"/>
      <protection/>
    </xf>
    <xf numFmtId="49" fontId="1" fillId="0" borderId="0" xfId="33" applyNumberFormat="1" applyFont="1" applyFill="1" applyBorder="1" applyAlignment="1">
      <alignment horizontal="right" vertical="top" wrapText="1"/>
      <protection/>
    </xf>
    <xf numFmtId="3" fontId="1" fillId="0" borderId="0" xfId="33" applyNumberFormat="1" applyFont="1" applyFill="1" applyBorder="1" applyAlignment="1">
      <alignment horizontal="right" vertical="top" wrapText="1"/>
      <protection/>
    </xf>
    <xf numFmtId="3" fontId="16" fillId="0" borderId="10" xfId="33" applyNumberFormat="1" applyFont="1" applyFill="1" applyBorder="1" applyAlignment="1">
      <alignment vertical="center" wrapText="1"/>
      <protection/>
    </xf>
    <xf numFmtId="49" fontId="11" fillId="0" borderId="10" xfId="33" applyNumberFormat="1" applyFont="1" applyFill="1" applyBorder="1" applyAlignment="1">
      <alignment vertical="top" wrapText="1"/>
      <protection/>
    </xf>
    <xf numFmtId="3" fontId="12" fillId="0" borderId="10" xfId="33" applyNumberFormat="1" applyFont="1" applyFill="1" applyBorder="1" applyAlignment="1">
      <alignment vertical="top" wrapText="1"/>
      <protection/>
    </xf>
    <xf numFmtId="0" fontId="10" fillId="0" borderId="0" xfId="0" applyFont="1" applyFill="1" applyAlignment="1">
      <alignment vertical="center" wrapText="1"/>
    </xf>
    <xf numFmtId="3" fontId="19" fillId="0" borderId="10" xfId="33" applyNumberFormat="1" applyFont="1" applyFill="1" applyBorder="1" applyAlignment="1">
      <alignment vertical="center" wrapText="1"/>
      <protection/>
    </xf>
    <xf numFmtId="0" fontId="8" fillId="0" borderId="0" xfId="0" applyFont="1" applyFill="1" applyAlignment="1">
      <alignment vertical="center" wrapText="1"/>
    </xf>
    <xf numFmtId="3" fontId="20" fillId="0" borderId="10" xfId="33" applyNumberFormat="1" applyFont="1" applyFill="1" applyBorder="1" applyAlignment="1">
      <alignment vertical="center" wrapText="1"/>
      <protection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49" fontId="21" fillId="0" borderId="10" xfId="33" applyNumberFormat="1" applyFont="1" applyFill="1" applyBorder="1" applyAlignment="1">
      <alignment horizontal="right" vertical="top" wrapText="1"/>
      <protection/>
    </xf>
    <xf numFmtId="3" fontId="21" fillId="0" borderId="12" xfId="33" applyNumberFormat="1" applyFont="1" applyFill="1" applyBorder="1" applyAlignment="1">
      <alignment vertical="top" wrapText="1"/>
      <protection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3" fontId="6" fillId="0" borderId="0" xfId="0" applyNumberFormat="1" applyFont="1" applyFill="1" applyAlignment="1">
      <alignment vertical="top" wrapText="1"/>
    </xf>
    <xf numFmtId="3" fontId="23" fillId="0" borderId="0" xfId="33" applyNumberFormat="1" applyFont="1" applyFill="1" applyAlignment="1">
      <alignment horizontal="center" vertical="top" wrapText="1"/>
      <protection/>
    </xf>
    <xf numFmtId="3" fontId="24" fillId="0" borderId="10" xfId="33" applyNumberFormat="1" applyFont="1" applyFill="1" applyBorder="1" applyAlignment="1">
      <alignment horizontal="center" vertical="center" wrapText="1"/>
      <protection/>
    </xf>
    <xf numFmtId="0" fontId="5" fillId="0" borderId="10" xfId="33" applyFont="1" applyBorder="1" applyAlignment="1">
      <alignment vertical="top" wrapText="1"/>
      <protection/>
    </xf>
    <xf numFmtId="0" fontId="6" fillId="0" borderId="0" xfId="0" applyFont="1" applyAlignment="1">
      <alignment wrapText="1"/>
    </xf>
    <xf numFmtId="0" fontId="5" fillId="0" borderId="10" xfId="33" applyFont="1" applyFill="1" applyBorder="1" applyAlignment="1">
      <alignment vertical="top" wrapText="1"/>
      <protection/>
    </xf>
    <xf numFmtId="0" fontId="6" fillId="0" borderId="10" xfId="0" applyFont="1" applyFill="1" applyBorder="1" applyAlignment="1">
      <alignment vertical="top" wrapText="1"/>
    </xf>
    <xf numFmtId="0" fontId="7" fillId="0" borderId="10" xfId="33" applyFont="1" applyFill="1" applyBorder="1" applyAlignment="1">
      <alignment vertical="top" wrapText="1"/>
      <protection/>
    </xf>
    <xf numFmtId="0" fontId="2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3" fontId="6" fillId="0" borderId="0" xfId="0" applyNumberFormat="1" applyFont="1" applyAlignment="1">
      <alignment wrapText="1"/>
    </xf>
    <xf numFmtId="49" fontId="1" fillId="0" borderId="0" xfId="33" applyNumberFormat="1" applyFont="1" applyFill="1" applyBorder="1" applyAlignment="1">
      <alignment horizontal="left" vertical="top" wrapText="1"/>
      <protection/>
    </xf>
    <xf numFmtId="49" fontId="4" fillId="0" borderId="10" xfId="33" applyNumberFormat="1" applyFont="1" applyFill="1" applyBorder="1" applyAlignment="1">
      <alignment horizontal="left" vertical="top" wrapText="1"/>
      <protection/>
    </xf>
    <xf numFmtId="3" fontId="15" fillId="0" borderId="11" xfId="33" applyNumberFormat="1" applyFont="1" applyFill="1" applyBorder="1" applyAlignment="1">
      <alignment horizontal="right" vertical="top" wrapText="1"/>
      <protection/>
    </xf>
    <xf numFmtId="3" fontId="15" fillId="0" borderId="13" xfId="33" applyNumberFormat="1" applyFont="1" applyFill="1" applyBorder="1" applyAlignment="1">
      <alignment horizontal="right" vertical="top" wrapText="1"/>
      <protection/>
    </xf>
    <xf numFmtId="49" fontId="21" fillId="0" borderId="14" xfId="33" applyNumberFormat="1" applyFont="1" applyFill="1" applyBorder="1" applyAlignment="1">
      <alignment horizontal="right" vertical="top" wrapText="1"/>
      <protection/>
    </xf>
    <xf numFmtId="49" fontId="21" fillId="0" borderId="12" xfId="33" applyNumberFormat="1" applyFont="1" applyFill="1" applyBorder="1" applyAlignment="1">
      <alignment horizontal="right" vertical="top" wrapText="1"/>
      <protection/>
    </xf>
    <xf numFmtId="0" fontId="20" fillId="0" borderId="14" xfId="33" applyNumberFormat="1" applyFont="1" applyFill="1" applyBorder="1" applyAlignment="1">
      <alignment horizontal="right" vertical="center" wrapText="1"/>
      <protection/>
    </xf>
    <xf numFmtId="0" fontId="20" fillId="0" borderId="15" xfId="33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Alignment="1">
      <alignment horizontal="right" vertical="top" wrapText="1"/>
    </xf>
    <xf numFmtId="49" fontId="11" fillId="0" borderId="14" xfId="33" applyNumberFormat="1" applyFont="1" applyBorder="1" applyAlignment="1">
      <alignment horizontal="left" vertical="top" wrapText="1"/>
      <protection/>
    </xf>
    <xf numFmtId="49" fontId="11" fillId="0" borderId="12" xfId="33" applyNumberFormat="1" applyFont="1" applyBorder="1" applyAlignment="1">
      <alignment horizontal="left" vertical="top" wrapText="1"/>
      <protection/>
    </xf>
    <xf numFmtId="49" fontId="4" fillId="0" borderId="14" xfId="33" applyNumberFormat="1" applyFont="1" applyFill="1" applyBorder="1" applyAlignment="1">
      <alignment horizontal="left" vertical="top" wrapText="1"/>
      <protection/>
    </xf>
    <xf numFmtId="49" fontId="4" fillId="0" borderId="12" xfId="33" applyNumberFormat="1" applyFont="1" applyFill="1" applyBorder="1" applyAlignment="1">
      <alignment horizontal="left" vertical="top" wrapText="1"/>
      <protection/>
    </xf>
    <xf numFmtId="49" fontId="14" fillId="0" borderId="14" xfId="33" applyNumberFormat="1" applyFont="1" applyFill="1" applyBorder="1" applyAlignment="1">
      <alignment horizontal="right" vertical="center" wrapText="1"/>
      <protection/>
    </xf>
    <xf numFmtId="49" fontId="14" fillId="0" borderId="15" xfId="33" applyNumberFormat="1" applyFont="1" applyFill="1" applyBorder="1" applyAlignment="1">
      <alignment horizontal="right" vertical="center" wrapText="1"/>
      <protection/>
    </xf>
    <xf numFmtId="49" fontId="14" fillId="0" borderId="12" xfId="33" applyNumberFormat="1" applyFont="1" applyFill="1" applyBorder="1" applyAlignment="1">
      <alignment horizontal="right" vertical="center" wrapText="1"/>
      <protection/>
    </xf>
    <xf numFmtId="49" fontId="16" fillId="0" borderId="10" xfId="33" applyNumberFormat="1" applyFont="1" applyFill="1" applyBorder="1" applyAlignment="1">
      <alignment horizontal="right" vertical="center" wrapText="1"/>
      <protection/>
    </xf>
    <xf numFmtId="0" fontId="4" fillId="0" borderId="10" xfId="33" applyFont="1" applyFill="1" applyBorder="1" applyAlignment="1">
      <alignment horizontal="left" vertical="top" wrapText="1"/>
      <protection/>
    </xf>
    <xf numFmtId="0" fontId="17" fillId="0" borderId="10" xfId="33" applyFont="1" applyFill="1" applyBorder="1" applyAlignment="1">
      <alignment horizontal="left" vertical="top" wrapText="1"/>
      <protection/>
    </xf>
    <xf numFmtId="49" fontId="19" fillId="0" borderId="10" xfId="33" applyNumberFormat="1" applyFont="1" applyFill="1" applyBorder="1" applyAlignment="1">
      <alignment horizontal="right" vertical="center" wrapText="1"/>
      <protection/>
    </xf>
    <xf numFmtId="0" fontId="18" fillId="0" borderId="0" xfId="33" applyFont="1" applyFill="1" applyBorder="1" applyAlignment="1">
      <alignment horizontal="center" vertical="top" wrapText="1"/>
      <protection/>
    </xf>
    <xf numFmtId="49" fontId="18" fillId="0" borderId="0" xfId="33" applyNumberFormat="1" applyFont="1" applyFill="1" applyBorder="1" applyAlignment="1">
      <alignment horizontal="center" vertical="top" wrapText="1"/>
      <protection/>
    </xf>
    <xf numFmtId="49" fontId="12" fillId="0" borderId="14" xfId="33" applyNumberFormat="1" applyFont="1" applyFill="1" applyBorder="1" applyAlignment="1">
      <alignment horizontal="center" vertical="center" wrapText="1"/>
      <protection/>
    </xf>
    <xf numFmtId="49" fontId="12" fillId="0" borderId="12" xfId="33" applyNumberFormat="1" applyFont="1" applyFill="1" applyBorder="1" applyAlignment="1">
      <alignment horizontal="center" vertical="center" wrapText="1"/>
      <protection/>
    </xf>
    <xf numFmtId="49" fontId="1" fillId="0" borderId="0" xfId="33" applyNumberFormat="1" applyFont="1" applyFill="1" applyBorder="1" applyAlignment="1">
      <alignment horizontal="left" vertical="top" wrapText="1"/>
      <protection/>
    </xf>
    <xf numFmtId="0" fontId="14" fillId="32" borderId="10" xfId="33" applyFont="1" applyFill="1" applyBorder="1" applyAlignment="1">
      <alignment horizontal="center" vertical="center" wrapText="1"/>
      <protection/>
    </xf>
    <xf numFmtId="0" fontId="17" fillId="0" borderId="10" xfId="33" applyFont="1" applyBorder="1" applyAlignment="1">
      <alignment horizontal="left" vertical="top" wrapText="1"/>
      <protection/>
    </xf>
    <xf numFmtId="0" fontId="19" fillId="32" borderId="10" xfId="3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6"/>
  <sheetViews>
    <sheetView tabSelected="1" zoomScale="130" zoomScaleNormal="130" zoomScalePageLayoutView="0" workbookViewId="0" topLeftCell="A67">
      <selection activeCell="A6" sqref="A6:E6"/>
    </sheetView>
  </sheetViews>
  <sheetFormatPr defaultColWidth="9.140625" defaultRowHeight="12.75"/>
  <cols>
    <col min="1" max="1" width="4.57421875" style="14" customWidth="1"/>
    <col min="2" max="2" width="57.421875" style="14" customWidth="1"/>
    <col min="3" max="3" width="9.7109375" style="20" bestFit="1" customWidth="1"/>
    <col min="4" max="4" width="12.8515625" style="20" customWidth="1"/>
    <col min="5" max="5" width="61.57421875" style="52" customWidth="1"/>
    <col min="6" max="6" width="20.28125" style="34" customWidth="1"/>
    <col min="7" max="7" width="11.8515625" style="14" customWidth="1"/>
    <col min="8" max="16384" width="9.140625" style="14" customWidth="1"/>
  </cols>
  <sheetData>
    <row r="1" spans="3:6" s="1" customFormat="1" ht="12.75">
      <c r="C1" s="61" t="s">
        <v>128</v>
      </c>
      <c r="D1" s="61"/>
      <c r="E1" s="61"/>
      <c r="F1" s="33"/>
    </row>
    <row r="2" spans="3:6" s="1" customFormat="1" ht="12.75">
      <c r="C2" s="61" t="s">
        <v>129</v>
      </c>
      <c r="D2" s="61"/>
      <c r="E2" s="61"/>
      <c r="F2" s="33"/>
    </row>
    <row r="3" spans="3:6" s="1" customFormat="1" ht="12.75">
      <c r="C3" s="61" t="s">
        <v>130</v>
      </c>
      <c r="D3" s="61"/>
      <c r="E3" s="61"/>
      <c r="F3" s="33"/>
    </row>
    <row r="4" spans="3:6" s="1" customFormat="1" ht="12.75">
      <c r="C4" s="2"/>
      <c r="D4" s="2"/>
      <c r="E4" s="41"/>
      <c r="F4" s="33"/>
    </row>
    <row r="5" spans="1:6" s="1" customFormat="1" ht="15">
      <c r="A5" s="73" t="s">
        <v>69</v>
      </c>
      <c r="B5" s="73"/>
      <c r="C5" s="73"/>
      <c r="D5" s="73"/>
      <c r="E5" s="73"/>
      <c r="F5" s="33"/>
    </row>
    <row r="6" spans="1:6" s="1" customFormat="1" ht="15">
      <c r="A6" s="74"/>
      <c r="B6" s="74"/>
      <c r="C6" s="74"/>
      <c r="D6" s="74"/>
      <c r="E6" s="74"/>
      <c r="F6" s="33"/>
    </row>
    <row r="7" spans="1:6" s="1" customFormat="1" ht="15">
      <c r="A7" s="6"/>
      <c r="B7" s="6"/>
      <c r="C7" s="7"/>
      <c r="D7" s="7"/>
      <c r="E7" s="42"/>
      <c r="F7" s="33"/>
    </row>
    <row r="8" spans="1:5" s="1" customFormat="1" ht="25.5">
      <c r="A8" s="23" t="s">
        <v>0</v>
      </c>
      <c r="B8" s="75" t="s">
        <v>19</v>
      </c>
      <c r="C8" s="76"/>
      <c r="D8" s="22" t="s">
        <v>66</v>
      </c>
      <c r="E8" s="43" t="s">
        <v>68</v>
      </c>
    </row>
    <row r="9" spans="1:5" s="8" customFormat="1" ht="18.75">
      <c r="A9" s="78" t="s">
        <v>20</v>
      </c>
      <c r="B9" s="78"/>
      <c r="C9" s="78"/>
      <c r="D9" s="78"/>
      <c r="E9" s="78"/>
    </row>
    <row r="10" spans="1:5" s="10" customFormat="1" ht="15.75">
      <c r="A10" s="9">
        <v>1</v>
      </c>
      <c r="B10" s="79" t="s">
        <v>21</v>
      </c>
      <c r="C10" s="79"/>
      <c r="D10" s="79"/>
      <c r="E10" s="79"/>
    </row>
    <row r="11" spans="1:5" s="13" customFormat="1" ht="12.75">
      <c r="A11" s="11" t="s">
        <v>22</v>
      </c>
      <c r="B11" s="62" t="s">
        <v>72</v>
      </c>
      <c r="C11" s="63"/>
      <c r="D11" s="12">
        <f>ROUND(24.68*$C$77,0)*12</f>
        <v>4071492</v>
      </c>
      <c r="E11" s="44" t="s">
        <v>71</v>
      </c>
    </row>
    <row r="12" spans="1:6" ht="12.75">
      <c r="A12" s="11" t="s">
        <v>23</v>
      </c>
      <c r="B12" s="62" t="s">
        <v>73</v>
      </c>
      <c r="C12" s="63"/>
      <c r="D12" s="12">
        <f>ROUND(24.68*$C$78,0)*12</f>
        <v>395820</v>
      </c>
      <c r="E12" s="44" t="s">
        <v>71</v>
      </c>
      <c r="F12" s="14"/>
    </row>
    <row r="13" spans="1:6" ht="12.75">
      <c r="A13" s="11" t="s">
        <v>5</v>
      </c>
      <c r="B13" s="62" t="s">
        <v>74</v>
      </c>
      <c r="C13" s="63"/>
      <c r="D13" s="12">
        <f>ROUND(24.68*$C$79,0)*12</f>
        <v>768912</v>
      </c>
      <c r="E13" s="44" t="s">
        <v>71</v>
      </c>
      <c r="F13" s="14"/>
    </row>
    <row r="14" spans="1:6" ht="12.75">
      <c r="A14" s="11" t="s">
        <v>6</v>
      </c>
      <c r="B14" s="64" t="s">
        <v>75</v>
      </c>
      <c r="C14" s="65"/>
      <c r="D14" s="12">
        <f>ROUND(150.25*$C$82,0)*12</f>
        <v>450756</v>
      </c>
      <c r="E14" s="46" t="s">
        <v>76</v>
      </c>
      <c r="F14" s="14"/>
    </row>
    <row r="15" spans="1:6" ht="12.75">
      <c r="A15" s="11" t="s">
        <v>24</v>
      </c>
      <c r="B15" s="64" t="s">
        <v>59</v>
      </c>
      <c r="C15" s="65"/>
      <c r="D15" s="12">
        <f>ROUND(150.25*$C$84,0)*12</f>
        <v>293892</v>
      </c>
      <c r="E15" s="46" t="s">
        <v>76</v>
      </c>
      <c r="F15" s="14"/>
    </row>
    <row r="16" spans="1:5" s="8" customFormat="1" ht="18.75">
      <c r="A16" s="66" t="s">
        <v>25</v>
      </c>
      <c r="B16" s="67"/>
      <c r="C16" s="68"/>
      <c r="D16" s="15">
        <f>SUM(D11:D15)</f>
        <v>5980872</v>
      </c>
      <c r="E16" s="38"/>
    </row>
    <row r="17" spans="1:5" s="8" customFormat="1" ht="18.75">
      <c r="A17" s="80" t="s">
        <v>40</v>
      </c>
      <c r="B17" s="80"/>
      <c r="C17" s="80"/>
      <c r="D17" s="80"/>
      <c r="E17" s="80"/>
    </row>
    <row r="18" spans="1:5" s="10" customFormat="1" ht="15.75">
      <c r="A18" s="16" t="s">
        <v>1</v>
      </c>
      <c r="B18" s="79" t="s">
        <v>26</v>
      </c>
      <c r="C18" s="79"/>
      <c r="D18" s="79"/>
      <c r="E18" s="79"/>
    </row>
    <row r="19" spans="1:5" s="1" customFormat="1" ht="25.5">
      <c r="A19" s="17"/>
      <c r="B19" s="54" t="s">
        <v>27</v>
      </c>
      <c r="C19" s="54"/>
      <c r="D19" s="18">
        <f>270*6*35</f>
        <v>56700</v>
      </c>
      <c r="E19" s="47" t="s">
        <v>98</v>
      </c>
    </row>
    <row r="20" spans="1:5" s="1" customFormat="1" ht="12.75">
      <c r="A20" s="17"/>
      <c r="B20" s="54" t="s">
        <v>54</v>
      </c>
      <c r="C20" s="54"/>
      <c r="D20" s="18">
        <v>20000</v>
      </c>
      <c r="E20" s="47" t="s">
        <v>101</v>
      </c>
    </row>
    <row r="21" spans="1:5" s="1" customFormat="1" ht="38.25">
      <c r="A21" s="17"/>
      <c r="B21" s="54" t="s">
        <v>44</v>
      </c>
      <c r="C21" s="54"/>
      <c r="D21" s="18">
        <f>(170*3*365)+(250*3*52)</f>
        <v>225150</v>
      </c>
      <c r="E21" s="47" t="s">
        <v>100</v>
      </c>
    </row>
    <row r="22" spans="1:5" s="1" customFormat="1" ht="12.75">
      <c r="A22" s="17"/>
      <c r="B22" s="54" t="s">
        <v>46</v>
      </c>
      <c r="C22" s="54"/>
      <c r="D22" s="18">
        <v>5000</v>
      </c>
      <c r="E22" s="47" t="s">
        <v>101</v>
      </c>
    </row>
    <row r="23" spans="1:5" s="1" customFormat="1" ht="25.5">
      <c r="A23" s="17"/>
      <c r="B23" s="54" t="s">
        <v>103</v>
      </c>
      <c r="C23" s="54"/>
      <c r="D23" s="18">
        <v>40000</v>
      </c>
      <c r="E23" s="47" t="s">
        <v>102</v>
      </c>
    </row>
    <row r="24" spans="1:5" s="1" customFormat="1" ht="12.75">
      <c r="A24" s="17"/>
      <c r="B24" s="54" t="s">
        <v>65</v>
      </c>
      <c r="C24" s="54"/>
      <c r="D24" s="18">
        <v>100000</v>
      </c>
      <c r="E24" s="47" t="s">
        <v>104</v>
      </c>
    </row>
    <row r="25" spans="1:5" s="1" customFormat="1" ht="12.75">
      <c r="A25" s="17"/>
      <c r="B25" s="54" t="s">
        <v>47</v>
      </c>
      <c r="C25" s="54"/>
      <c r="D25" s="18">
        <f>2900*12</f>
        <v>34800</v>
      </c>
      <c r="E25" s="47" t="s">
        <v>105</v>
      </c>
    </row>
    <row r="26" spans="1:5" s="1" customFormat="1" ht="12.75">
      <c r="A26" s="17"/>
      <c r="B26" s="54" t="s">
        <v>29</v>
      </c>
      <c r="C26" s="54"/>
      <c r="D26" s="18">
        <f>64000*12</f>
        <v>768000</v>
      </c>
      <c r="E26" s="47" t="s">
        <v>106</v>
      </c>
    </row>
    <row r="27" spans="1:5" s="1" customFormat="1" ht="12.75">
      <c r="A27" s="17"/>
      <c r="B27" s="54" t="s">
        <v>30</v>
      </c>
      <c r="C27" s="54"/>
      <c r="D27" s="18">
        <v>3000</v>
      </c>
      <c r="E27" s="48" t="s">
        <v>77</v>
      </c>
    </row>
    <row r="28" spans="1:5" s="1" customFormat="1" ht="24">
      <c r="A28" s="17"/>
      <c r="B28" s="54" t="s">
        <v>31</v>
      </c>
      <c r="C28" s="54"/>
      <c r="D28" s="18">
        <v>30000</v>
      </c>
      <c r="E28" s="48" t="s">
        <v>78</v>
      </c>
    </row>
    <row r="29" spans="1:5" s="1" customFormat="1" ht="12.75">
      <c r="A29" s="17"/>
      <c r="B29" s="54" t="s">
        <v>7</v>
      </c>
      <c r="C29" s="54"/>
      <c r="D29" s="18">
        <v>70000</v>
      </c>
      <c r="E29" s="47" t="s">
        <v>101</v>
      </c>
    </row>
    <row r="30" spans="1:5" s="1" customFormat="1" ht="38.25" customHeight="1">
      <c r="A30" s="17"/>
      <c r="B30" s="54" t="s">
        <v>127</v>
      </c>
      <c r="C30" s="54"/>
      <c r="D30" s="18">
        <v>190000</v>
      </c>
      <c r="E30" s="47" t="s">
        <v>101</v>
      </c>
    </row>
    <row r="31" spans="1:5" s="1" customFormat="1" ht="12.75">
      <c r="A31" s="17"/>
      <c r="B31" s="54" t="s">
        <v>107</v>
      </c>
      <c r="C31" s="54"/>
      <c r="D31" s="18">
        <f>6667*4</f>
        <v>26668</v>
      </c>
      <c r="E31" s="47" t="s">
        <v>108</v>
      </c>
    </row>
    <row r="32" spans="1:5" s="1" customFormat="1" ht="26.25" customHeight="1">
      <c r="A32" s="17"/>
      <c r="B32" s="54" t="s">
        <v>45</v>
      </c>
      <c r="C32" s="54"/>
      <c r="D32" s="18">
        <f>23000*11</f>
        <v>253000</v>
      </c>
      <c r="E32" s="47" t="s">
        <v>120</v>
      </c>
    </row>
    <row r="33" spans="1:5" s="1" customFormat="1" ht="27" customHeight="1">
      <c r="A33" s="17"/>
      <c r="B33" s="54" t="s">
        <v>51</v>
      </c>
      <c r="C33" s="54"/>
      <c r="D33" s="18">
        <v>100000</v>
      </c>
      <c r="E33" s="47" t="s">
        <v>109</v>
      </c>
    </row>
    <row r="34" spans="1:5" s="1" customFormat="1" ht="25.5">
      <c r="A34" s="17"/>
      <c r="B34" s="54" t="s">
        <v>53</v>
      </c>
      <c r="C34" s="54"/>
      <c r="D34" s="18">
        <f>4000*6</f>
        <v>24000</v>
      </c>
      <c r="E34" s="47" t="s">
        <v>110</v>
      </c>
    </row>
    <row r="35" spans="1:5" s="1" customFormat="1" ht="12.75">
      <c r="A35" s="17"/>
      <c r="B35" s="54" t="s">
        <v>43</v>
      </c>
      <c r="C35" s="54"/>
      <c r="D35" s="18">
        <f>3000*12</f>
        <v>36000</v>
      </c>
      <c r="E35" s="47" t="s">
        <v>111</v>
      </c>
    </row>
    <row r="36" spans="1:5" s="1" customFormat="1" ht="12.75">
      <c r="A36" s="17"/>
      <c r="B36" s="54" t="s">
        <v>32</v>
      </c>
      <c r="C36" s="54"/>
      <c r="D36" s="18">
        <f>2053*12</f>
        <v>24636</v>
      </c>
      <c r="E36" s="47" t="s">
        <v>112</v>
      </c>
    </row>
    <row r="37" spans="1:5" s="1" customFormat="1" ht="12.75">
      <c r="A37" s="17"/>
      <c r="B37" s="54" t="s">
        <v>50</v>
      </c>
      <c r="C37" s="54"/>
      <c r="D37" s="18">
        <v>160000</v>
      </c>
      <c r="E37" s="47" t="s">
        <v>99</v>
      </c>
    </row>
    <row r="38" spans="1:5" s="1" customFormat="1" ht="27.75" customHeight="1">
      <c r="A38" s="17"/>
      <c r="B38" s="54" t="s">
        <v>42</v>
      </c>
      <c r="C38" s="54"/>
      <c r="D38" s="18">
        <v>50000</v>
      </c>
      <c r="E38" s="47" t="s">
        <v>99</v>
      </c>
    </row>
    <row r="39" spans="1:5" s="1" customFormat="1" ht="25.5">
      <c r="A39" s="17"/>
      <c r="B39" s="54" t="s">
        <v>113</v>
      </c>
      <c r="C39" s="54"/>
      <c r="D39" s="18">
        <f>450*12</f>
        <v>5400</v>
      </c>
      <c r="E39" s="47" t="s">
        <v>114</v>
      </c>
    </row>
    <row r="40" spans="1:5" s="1" customFormat="1" ht="12.75">
      <c r="A40" s="17"/>
      <c r="B40" s="54" t="s">
        <v>123</v>
      </c>
      <c r="C40" s="54"/>
      <c r="D40" s="18">
        <f>1350+99</f>
        <v>1449</v>
      </c>
      <c r="E40" s="47" t="s">
        <v>124</v>
      </c>
    </row>
    <row r="41" spans="1:5" s="21" customFormat="1" ht="15.75">
      <c r="A41" s="69" t="s">
        <v>33</v>
      </c>
      <c r="B41" s="69"/>
      <c r="C41" s="69"/>
      <c r="D41" s="26">
        <f>SUM(D19:D40)</f>
        <v>2223803</v>
      </c>
      <c r="E41" s="49"/>
    </row>
    <row r="42" spans="1:6" ht="15.75">
      <c r="A42" s="16" t="s">
        <v>34</v>
      </c>
      <c r="B42" s="71" t="s">
        <v>58</v>
      </c>
      <c r="C42" s="71"/>
      <c r="D42" s="71"/>
      <c r="E42" s="71"/>
      <c r="F42" s="14"/>
    </row>
    <row r="43" spans="1:5" s="1" customFormat="1" ht="12.75">
      <c r="A43" s="17" t="s">
        <v>36</v>
      </c>
      <c r="B43" s="54" t="s">
        <v>28</v>
      </c>
      <c r="C43" s="54"/>
      <c r="D43" s="18">
        <f>85*24*365</f>
        <v>744600</v>
      </c>
      <c r="E43" s="48" t="s">
        <v>79</v>
      </c>
    </row>
    <row r="44" spans="1:5" s="21" customFormat="1" ht="15.75">
      <c r="A44" s="69" t="s">
        <v>62</v>
      </c>
      <c r="B44" s="69"/>
      <c r="C44" s="69"/>
      <c r="D44" s="26">
        <f>SUM(D43)</f>
        <v>744600</v>
      </c>
      <c r="E44" s="49"/>
    </row>
    <row r="45" spans="1:5" s="10" customFormat="1" ht="15.75">
      <c r="A45" s="16" t="s">
        <v>2</v>
      </c>
      <c r="B45" s="71" t="s">
        <v>35</v>
      </c>
      <c r="C45" s="71"/>
      <c r="D45" s="71"/>
      <c r="E45" s="71"/>
    </row>
    <row r="46" spans="1:6" ht="12.75">
      <c r="A46" s="17"/>
      <c r="B46" s="70" t="s">
        <v>60</v>
      </c>
      <c r="C46" s="70"/>
      <c r="D46" s="18">
        <f>ROUND(40000*1.15,0)*12</f>
        <v>552000</v>
      </c>
      <c r="E46" s="50" t="s">
        <v>90</v>
      </c>
      <c r="F46" s="14"/>
    </row>
    <row r="47" spans="1:6" ht="25.5" customHeight="1">
      <c r="A47" s="54"/>
      <c r="B47" s="54" t="s">
        <v>121</v>
      </c>
      <c r="C47" s="54"/>
      <c r="D47" s="55">
        <f>(C48+C49+C50+C51+C52+C53)*12</f>
        <v>1131600</v>
      </c>
      <c r="E47" s="50"/>
      <c r="F47" s="14"/>
    </row>
    <row r="48" spans="1:6" ht="12.75">
      <c r="A48" s="54"/>
      <c r="B48" s="36" t="s">
        <v>97</v>
      </c>
      <c r="C48" s="37">
        <f>ROUND(15000*1.15,0)</f>
        <v>17250</v>
      </c>
      <c r="D48" s="56"/>
      <c r="E48" s="50" t="s">
        <v>80</v>
      </c>
      <c r="F48" s="14"/>
    </row>
    <row r="49" spans="1:6" ht="12.75">
      <c r="A49" s="54"/>
      <c r="B49" s="36" t="s">
        <v>82</v>
      </c>
      <c r="C49" s="37">
        <f>ROUND(10000*1.15,0)</f>
        <v>11500</v>
      </c>
      <c r="D49" s="56"/>
      <c r="E49" s="50" t="s">
        <v>81</v>
      </c>
      <c r="F49" s="14"/>
    </row>
    <row r="50" spans="1:6" ht="12.75">
      <c r="A50" s="54"/>
      <c r="B50" s="36" t="s">
        <v>88</v>
      </c>
      <c r="C50" s="37">
        <f>ROUND(20000*1.15,0)</f>
        <v>23000</v>
      </c>
      <c r="D50" s="56"/>
      <c r="E50" s="50" t="s">
        <v>84</v>
      </c>
      <c r="F50" s="14"/>
    </row>
    <row r="51" spans="1:6" ht="12.75">
      <c r="A51" s="54"/>
      <c r="B51" s="36" t="s">
        <v>85</v>
      </c>
      <c r="C51" s="37">
        <f>ROUND(20000*1.15,0)</f>
        <v>23000</v>
      </c>
      <c r="D51" s="56"/>
      <c r="E51" s="50" t="s">
        <v>84</v>
      </c>
      <c r="F51" s="14"/>
    </row>
    <row r="52" spans="1:6" ht="12.75">
      <c r="A52" s="54"/>
      <c r="B52" s="36" t="s">
        <v>86</v>
      </c>
      <c r="C52" s="37">
        <f>ROUND(6000*1.15,0)</f>
        <v>6900</v>
      </c>
      <c r="D52" s="56"/>
      <c r="E52" s="50" t="s">
        <v>83</v>
      </c>
      <c r="F52" s="14"/>
    </row>
    <row r="53" spans="1:6" ht="12.75">
      <c r="A53" s="54"/>
      <c r="B53" s="36" t="s">
        <v>61</v>
      </c>
      <c r="C53" s="37">
        <f>ROUND(11000*1.15,0)</f>
        <v>12650</v>
      </c>
      <c r="D53" s="56"/>
      <c r="E53" s="50" t="s">
        <v>87</v>
      </c>
      <c r="F53" s="14"/>
    </row>
    <row r="54" spans="1:6" ht="25.5">
      <c r="A54" s="17"/>
      <c r="B54" s="57" t="s">
        <v>118</v>
      </c>
      <c r="C54" s="58"/>
      <c r="D54" s="18">
        <v>40000</v>
      </c>
      <c r="E54" s="50" t="s">
        <v>119</v>
      </c>
      <c r="F54" s="20"/>
    </row>
    <row r="55" spans="1:6" ht="25.5">
      <c r="A55" s="17"/>
      <c r="B55" s="54" t="s">
        <v>122</v>
      </c>
      <c r="C55" s="54"/>
      <c r="D55" s="18">
        <f>(D46+D47+D54)*33.2%</f>
        <v>572235.2000000001</v>
      </c>
      <c r="E55" s="50" t="s">
        <v>89</v>
      </c>
      <c r="F55" s="14"/>
    </row>
    <row r="56" spans="1:6" ht="12.75">
      <c r="A56" s="17"/>
      <c r="B56" s="54" t="s">
        <v>91</v>
      </c>
      <c r="C56" s="54"/>
      <c r="D56" s="18">
        <v>100000</v>
      </c>
      <c r="E56" s="50" t="s">
        <v>115</v>
      </c>
      <c r="F56" s="14"/>
    </row>
    <row r="57" spans="1:5" s="1" customFormat="1" ht="12.75">
      <c r="A57" s="17"/>
      <c r="B57" s="54" t="s">
        <v>48</v>
      </c>
      <c r="C57" s="54"/>
      <c r="D57" s="18">
        <v>40000</v>
      </c>
      <c r="E57" s="46" t="s">
        <v>116</v>
      </c>
    </row>
    <row r="58" spans="1:5" s="1" customFormat="1" ht="36">
      <c r="A58" s="17"/>
      <c r="B58" s="54" t="s">
        <v>56</v>
      </c>
      <c r="C58" s="54"/>
      <c r="D58" s="18">
        <v>90000</v>
      </c>
      <c r="E58" s="48" t="s">
        <v>92</v>
      </c>
    </row>
    <row r="59" spans="1:5" s="1" customFormat="1" ht="36">
      <c r="A59" s="17"/>
      <c r="B59" s="54" t="s">
        <v>52</v>
      </c>
      <c r="C59" s="54"/>
      <c r="D59" s="18">
        <v>15000</v>
      </c>
      <c r="E59" s="48" t="s">
        <v>93</v>
      </c>
    </row>
    <row r="60" spans="1:5" s="1" customFormat="1" ht="12.75">
      <c r="A60" s="17"/>
      <c r="B60" s="54" t="s">
        <v>55</v>
      </c>
      <c r="C60" s="54"/>
      <c r="D60" s="18">
        <f>2000*6+2500*6</f>
        <v>27000</v>
      </c>
      <c r="E60" s="47" t="s">
        <v>117</v>
      </c>
    </row>
    <row r="61" spans="1:5" s="1" customFormat="1" ht="12.75">
      <c r="A61" s="17"/>
      <c r="B61" s="54" t="s">
        <v>37</v>
      </c>
      <c r="C61" s="54"/>
      <c r="D61" s="18">
        <f>16500*12</f>
        <v>198000</v>
      </c>
      <c r="E61" s="47" t="s">
        <v>94</v>
      </c>
    </row>
    <row r="62" spans="1:5" s="1" customFormat="1" ht="12.75">
      <c r="A62" s="17"/>
      <c r="B62" s="70" t="s">
        <v>49</v>
      </c>
      <c r="C62" s="70"/>
      <c r="D62" s="18">
        <v>8000</v>
      </c>
      <c r="E62" s="47" t="s">
        <v>99</v>
      </c>
    </row>
    <row r="63" spans="1:5" s="1" customFormat="1" ht="12.75">
      <c r="A63" s="17"/>
      <c r="B63" s="54" t="s">
        <v>3</v>
      </c>
      <c r="C63" s="54"/>
      <c r="D63" s="18">
        <v>50000</v>
      </c>
      <c r="E63" s="47" t="s">
        <v>99</v>
      </c>
    </row>
    <row r="64" spans="1:5" s="1" customFormat="1" ht="12.75">
      <c r="A64" s="17"/>
      <c r="B64" s="54" t="s">
        <v>4</v>
      </c>
      <c r="C64" s="54"/>
      <c r="D64" s="18">
        <f>3232*12</f>
        <v>38784</v>
      </c>
      <c r="E64" s="47" t="s">
        <v>95</v>
      </c>
    </row>
    <row r="65" spans="1:5" s="29" customFormat="1" ht="15.75">
      <c r="A65" s="69" t="s">
        <v>63</v>
      </c>
      <c r="B65" s="69"/>
      <c r="C65" s="69"/>
      <c r="D65" s="26">
        <f>SUM(D46:D64)</f>
        <v>2862619.2</v>
      </c>
      <c r="E65" s="51"/>
    </row>
    <row r="66" spans="1:5" s="19" customFormat="1" ht="15.75">
      <c r="A66" s="16" t="s">
        <v>57</v>
      </c>
      <c r="B66" s="71" t="s">
        <v>41</v>
      </c>
      <c r="C66" s="71"/>
      <c r="D66" s="71"/>
      <c r="E66" s="71"/>
    </row>
    <row r="67" spans="1:5" s="1" customFormat="1" ht="12.75">
      <c r="A67" s="27"/>
      <c r="B67" s="70" t="s">
        <v>67</v>
      </c>
      <c r="C67" s="70"/>
      <c r="D67" s="28">
        <v>20000</v>
      </c>
      <c r="E67" s="47"/>
    </row>
    <row r="68" spans="1:5" s="1" customFormat="1" ht="12.75">
      <c r="A68" s="27"/>
      <c r="B68" s="70" t="s">
        <v>125</v>
      </c>
      <c r="C68" s="70"/>
      <c r="D68" s="28">
        <v>55075</v>
      </c>
      <c r="E68" s="47" t="s">
        <v>126</v>
      </c>
    </row>
    <row r="69" spans="1:5" s="1" customFormat="1" ht="12.75">
      <c r="A69" s="27"/>
      <c r="B69" s="70" t="s">
        <v>38</v>
      </c>
      <c r="C69" s="70"/>
      <c r="D69" s="28">
        <v>74775</v>
      </c>
      <c r="E69" s="47"/>
    </row>
    <row r="70" spans="1:5" s="29" customFormat="1" ht="15.75">
      <c r="A70" s="69" t="s">
        <v>64</v>
      </c>
      <c r="B70" s="69"/>
      <c r="C70" s="69"/>
      <c r="D70" s="26">
        <f>SUM(D67:D69)</f>
        <v>149850</v>
      </c>
      <c r="E70" s="51"/>
    </row>
    <row r="71" spans="1:5" s="31" customFormat="1" ht="18.75">
      <c r="A71" s="72" t="s">
        <v>39</v>
      </c>
      <c r="B71" s="72"/>
      <c r="C71" s="72"/>
      <c r="D71" s="30">
        <f>D41+D44+D65+D70</f>
        <v>5980872.2</v>
      </c>
      <c r="E71" s="39"/>
    </row>
    <row r="72" spans="1:5" s="31" customFormat="1" ht="18.75">
      <c r="A72" s="59" t="str">
        <f>IF(D72&lt;0,"Дефицит","Профицит")</f>
        <v>Дефицит</v>
      </c>
      <c r="B72" s="60"/>
      <c r="C72" s="60"/>
      <c r="D72" s="32">
        <f>D16-D71</f>
        <v>-0.20000000018626451</v>
      </c>
      <c r="E72" s="39"/>
    </row>
    <row r="73" ht="12.75">
      <c r="F73" s="14"/>
    </row>
    <row r="74" spans="1:5" s="1" customFormat="1" ht="15">
      <c r="A74" s="77" t="s">
        <v>70</v>
      </c>
      <c r="B74" s="77"/>
      <c r="C74" s="77"/>
      <c r="D74" s="77"/>
      <c r="E74" s="40"/>
    </row>
    <row r="75" spans="1:5" s="1" customFormat="1" ht="15">
      <c r="A75" s="53"/>
      <c r="B75" s="24" t="s">
        <v>8</v>
      </c>
      <c r="C75" s="3">
        <v>20134.9</v>
      </c>
      <c r="D75" s="4" t="s">
        <v>9</v>
      </c>
      <c r="E75" s="40"/>
    </row>
    <row r="76" spans="2:5" s="1" customFormat="1" ht="15">
      <c r="B76" s="24" t="s">
        <v>16</v>
      </c>
      <c r="C76" s="3">
        <v>6042.2</v>
      </c>
      <c r="D76" s="4" t="s">
        <v>9</v>
      </c>
      <c r="E76" s="40"/>
    </row>
    <row r="77" spans="2:5" s="1" customFormat="1" ht="15">
      <c r="B77" s="24" t="s">
        <v>10</v>
      </c>
      <c r="C77" s="3">
        <v>13747.6</v>
      </c>
      <c r="D77" s="4" t="s">
        <v>9</v>
      </c>
      <c r="E77" s="40"/>
    </row>
    <row r="78" spans="2:5" s="1" customFormat="1" ht="15">
      <c r="B78" s="24" t="s">
        <v>12</v>
      </c>
      <c r="C78" s="3">
        <v>1336.5</v>
      </c>
      <c r="D78" s="4" t="s">
        <v>9</v>
      </c>
      <c r="E78" s="40"/>
    </row>
    <row r="79" spans="2:6" ht="15">
      <c r="B79" s="24" t="s">
        <v>14</v>
      </c>
      <c r="C79" s="3">
        <v>2596.27</v>
      </c>
      <c r="D79" s="4" t="s">
        <v>9</v>
      </c>
      <c r="E79" s="45"/>
      <c r="F79" s="14"/>
    </row>
    <row r="80" spans="2:6" ht="15">
      <c r="B80" s="24" t="s">
        <v>18</v>
      </c>
      <c r="C80" s="3">
        <v>3721</v>
      </c>
      <c r="D80" s="4" t="s">
        <v>9</v>
      </c>
      <c r="E80" s="45"/>
      <c r="F80" s="14"/>
    </row>
    <row r="81" spans="2:6" ht="15">
      <c r="B81" s="24" t="s">
        <v>17</v>
      </c>
      <c r="C81" s="3">
        <v>2715.4</v>
      </c>
      <c r="D81" s="4" t="s">
        <v>9</v>
      </c>
      <c r="E81" s="45"/>
      <c r="F81" s="14"/>
    </row>
    <row r="82" spans="2:6" ht="15">
      <c r="B82" s="24" t="s">
        <v>11</v>
      </c>
      <c r="C82" s="25">
        <v>250</v>
      </c>
      <c r="D82" s="5" t="s">
        <v>96</v>
      </c>
      <c r="E82" s="45"/>
      <c r="F82" s="14"/>
    </row>
    <row r="83" spans="2:6" ht="15">
      <c r="B83" s="24" t="s">
        <v>13</v>
      </c>
      <c r="C83" s="25">
        <v>3</v>
      </c>
      <c r="D83" s="5" t="s">
        <v>96</v>
      </c>
      <c r="E83" s="45"/>
      <c r="F83" s="14"/>
    </row>
    <row r="84" spans="1:6" s="20" customFormat="1" ht="15">
      <c r="A84" s="14"/>
      <c r="B84" s="24" t="s">
        <v>15</v>
      </c>
      <c r="C84" s="25">
        <v>163</v>
      </c>
      <c r="D84" s="5" t="s">
        <v>96</v>
      </c>
      <c r="E84" s="52"/>
      <c r="F84" s="35"/>
    </row>
    <row r="85" spans="1:6" s="20" customFormat="1" ht="12.75">
      <c r="A85" s="14"/>
      <c r="B85" s="14"/>
      <c r="E85" s="52"/>
      <c r="F85" s="35"/>
    </row>
    <row r="86" spans="1:6" s="20" customFormat="1" ht="12.75">
      <c r="A86" s="14"/>
      <c r="B86" s="14"/>
      <c r="E86" s="52"/>
      <c r="F86" s="35"/>
    </row>
    <row r="87" spans="1:6" s="20" customFormat="1" ht="12.75">
      <c r="A87" s="14"/>
      <c r="B87" s="14"/>
      <c r="E87" s="52"/>
      <c r="F87" s="35"/>
    </row>
    <row r="88" spans="1:6" s="20" customFormat="1" ht="12.75">
      <c r="A88" s="14"/>
      <c r="B88" s="14"/>
      <c r="E88" s="52"/>
      <c r="F88" s="35"/>
    </row>
    <row r="89" spans="1:6" s="20" customFormat="1" ht="12.75">
      <c r="A89" s="14"/>
      <c r="B89" s="14"/>
      <c r="E89" s="52"/>
      <c r="F89" s="35"/>
    </row>
    <row r="90" spans="1:6" s="20" customFormat="1" ht="12.75">
      <c r="A90" s="14"/>
      <c r="B90" s="14"/>
      <c r="E90" s="52"/>
      <c r="F90" s="35"/>
    </row>
    <row r="91" spans="1:6" s="20" customFormat="1" ht="12.75">
      <c r="A91" s="14"/>
      <c r="B91" s="14"/>
      <c r="E91" s="52"/>
      <c r="F91" s="35"/>
    </row>
    <row r="92" spans="1:6" s="20" customFormat="1" ht="12.75">
      <c r="A92" s="14"/>
      <c r="B92" s="14"/>
      <c r="E92" s="52"/>
      <c r="F92" s="35"/>
    </row>
    <row r="93" spans="1:6" s="20" customFormat="1" ht="12.75">
      <c r="A93" s="14"/>
      <c r="B93" s="14"/>
      <c r="E93" s="52"/>
      <c r="F93" s="35"/>
    </row>
    <row r="94" spans="1:6" s="20" customFormat="1" ht="12.75">
      <c r="A94" s="14"/>
      <c r="B94" s="14"/>
      <c r="E94" s="52"/>
      <c r="F94" s="35"/>
    </row>
    <row r="95" spans="1:6" s="20" customFormat="1" ht="12.75">
      <c r="A95" s="14"/>
      <c r="B95" s="14"/>
      <c r="E95" s="52"/>
      <c r="F95" s="35"/>
    </row>
    <row r="96" spans="1:6" s="20" customFormat="1" ht="12.75">
      <c r="A96" s="14"/>
      <c r="B96" s="14"/>
      <c r="E96" s="52"/>
      <c r="F96" s="35"/>
    </row>
    <row r="97" spans="1:6" s="20" customFormat="1" ht="12.75">
      <c r="A97" s="14"/>
      <c r="B97" s="14"/>
      <c r="E97" s="52"/>
      <c r="F97" s="35"/>
    </row>
    <row r="98" spans="1:6" s="20" customFormat="1" ht="12.75">
      <c r="A98" s="14"/>
      <c r="B98" s="14"/>
      <c r="E98" s="52"/>
      <c r="F98" s="35"/>
    </row>
    <row r="99" spans="1:6" s="20" customFormat="1" ht="12.75">
      <c r="A99" s="14"/>
      <c r="B99" s="14"/>
      <c r="E99" s="52"/>
      <c r="F99" s="35"/>
    </row>
    <row r="100" spans="1:6" s="20" customFormat="1" ht="12.75">
      <c r="A100" s="14"/>
      <c r="B100" s="14"/>
      <c r="E100" s="52"/>
      <c r="F100" s="35"/>
    </row>
    <row r="101" spans="1:6" s="20" customFormat="1" ht="12.75">
      <c r="A101" s="14"/>
      <c r="B101" s="14"/>
      <c r="E101" s="52"/>
      <c r="F101" s="35"/>
    </row>
    <row r="102" spans="1:6" s="20" customFormat="1" ht="12.75">
      <c r="A102" s="14"/>
      <c r="B102" s="14"/>
      <c r="E102" s="52"/>
      <c r="F102" s="35"/>
    </row>
    <row r="103" spans="1:6" s="20" customFormat="1" ht="12.75">
      <c r="A103" s="14"/>
      <c r="B103" s="14"/>
      <c r="E103" s="52"/>
      <c r="F103" s="35"/>
    </row>
    <row r="104" spans="1:6" s="20" customFormat="1" ht="12.75">
      <c r="A104" s="14"/>
      <c r="B104" s="14"/>
      <c r="E104" s="52"/>
      <c r="F104" s="35"/>
    </row>
    <row r="105" spans="1:6" s="20" customFormat="1" ht="12.75">
      <c r="A105" s="14"/>
      <c r="B105" s="14"/>
      <c r="E105" s="52"/>
      <c r="F105" s="35"/>
    </row>
    <row r="106" spans="1:6" s="20" customFormat="1" ht="12.75">
      <c r="A106" s="14"/>
      <c r="B106" s="14"/>
      <c r="E106" s="52"/>
      <c r="F106" s="35"/>
    </row>
    <row r="107" spans="1:6" s="20" customFormat="1" ht="12.75">
      <c r="A107" s="14"/>
      <c r="B107" s="14"/>
      <c r="E107" s="52"/>
      <c r="F107" s="35"/>
    </row>
    <row r="108" spans="1:6" s="20" customFormat="1" ht="12.75">
      <c r="A108" s="14"/>
      <c r="B108" s="14"/>
      <c r="E108" s="52"/>
      <c r="F108" s="35"/>
    </row>
    <row r="109" spans="1:6" s="20" customFormat="1" ht="12.75">
      <c r="A109" s="14"/>
      <c r="B109" s="14"/>
      <c r="E109" s="52"/>
      <c r="F109" s="35"/>
    </row>
    <row r="110" spans="1:6" s="20" customFormat="1" ht="12.75">
      <c r="A110" s="14"/>
      <c r="B110" s="14"/>
      <c r="E110" s="52"/>
      <c r="F110" s="35"/>
    </row>
    <row r="111" spans="1:6" s="20" customFormat="1" ht="12.75">
      <c r="A111" s="14"/>
      <c r="B111" s="14"/>
      <c r="E111" s="52"/>
      <c r="F111" s="35"/>
    </row>
    <row r="112" spans="1:6" s="20" customFormat="1" ht="12.75">
      <c r="A112" s="14"/>
      <c r="B112" s="14"/>
      <c r="E112" s="52"/>
      <c r="F112" s="35"/>
    </row>
    <row r="113" spans="1:6" s="20" customFormat="1" ht="12.75">
      <c r="A113" s="14"/>
      <c r="B113" s="14"/>
      <c r="E113" s="52"/>
      <c r="F113" s="35"/>
    </row>
    <row r="114" spans="1:6" s="20" customFormat="1" ht="12.75">
      <c r="A114" s="14"/>
      <c r="B114" s="14"/>
      <c r="E114" s="52"/>
      <c r="F114" s="35"/>
    </row>
    <row r="115" spans="1:6" s="20" customFormat="1" ht="12.75">
      <c r="A115" s="14"/>
      <c r="B115" s="14"/>
      <c r="E115" s="52"/>
      <c r="F115" s="35"/>
    </row>
    <row r="116" spans="1:6" s="20" customFormat="1" ht="12.75">
      <c r="A116" s="14"/>
      <c r="B116" s="14"/>
      <c r="E116" s="52"/>
      <c r="F116" s="35"/>
    </row>
    <row r="117" spans="1:6" s="20" customFormat="1" ht="12.75">
      <c r="A117" s="14"/>
      <c r="B117" s="14"/>
      <c r="E117" s="52"/>
      <c r="F117" s="35"/>
    </row>
    <row r="118" spans="1:6" s="20" customFormat="1" ht="12.75">
      <c r="A118" s="14"/>
      <c r="B118" s="14"/>
      <c r="E118" s="52"/>
      <c r="F118" s="35"/>
    </row>
    <row r="119" spans="1:6" s="20" customFormat="1" ht="12.75">
      <c r="A119" s="14"/>
      <c r="B119" s="14"/>
      <c r="E119" s="52"/>
      <c r="F119" s="35"/>
    </row>
    <row r="120" spans="1:6" s="20" customFormat="1" ht="12.75">
      <c r="A120" s="14"/>
      <c r="B120" s="14"/>
      <c r="E120" s="52"/>
      <c r="F120" s="35"/>
    </row>
    <row r="121" spans="1:6" s="20" customFormat="1" ht="12.75">
      <c r="A121" s="14"/>
      <c r="B121" s="14"/>
      <c r="E121" s="52"/>
      <c r="F121" s="35"/>
    </row>
    <row r="122" spans="1:6" s="20" customFormat="1" ht="12.75">
      <c r="A122" s="14"/>
      <c r="B122" s="14"/>
      <c r="E122" s="52"/>
      <c r="F122" s="35"/>
    </row>
    <row r="123" spans="1:6" s="20" customFormat="1" ht="12.75">
      <c r="A123" s="14"/>
      <c r="B123" s="14"/>
      <c r="E123" s="52"/>
      <c r="F123" s="35"/>
    </row>
    <row r="124" spans="1:6" s="20" customFormat="1" ht="12.75">
      <c r="A124" s="14"/>
      <c r="B124" s="14"/>
      <c r="E124" s="52"/>
      <c r="F124" s="35"/>
    </row>
    <row r="125" spans="1:6" s="20" customFormat="1" ht="12.75">
      <c r="A125" s="14"/>
      <c r="B125" s="14"/>
      <c r="E125" s="52"/>
      <c r="F125" s="35"/>
    </row>
    <row r="126" spans="1:6" s="20" customFormat="1" ht="12.75">
      <c r="A126" s="14"/>
      <c r="B126" s="14"/>
      <c r="E126" s="52"/>
      <c r="F126" s="35"/>
    </row>
    <row r="127" spans="1:6" s="20" customFormat="1" ht="12.75">
      <c r="A127" s="14"/>
      <c r="B127" s="14"/>
      <c r="E127" s="52"/>
      <c r="F127" s="35"/>
    </row>
    <row r="128" spans="1:6" s="20" customFormat="1" ht="12.75">
      <c r="A128" s="14"/>
      <c r="B128" s="14"/>
      <c r="E128" s="52"/>
      <c r="F128" s="35"/>
    </row>
    <row r="129" spans="1:6" s="20" customFormat="1" ht="12.75">
      <c r="A129" s="14"/>
      <c r="B129" s="14"/>
      <c r="E129" s="52"/>
      <c r="F129" s="35"/>
    </row>
    <row r="130" spans="1:6" s="20" customFormat="1" ht="12.75">
      <c r="A130" s="14"/>
      <c r="B130" s="14"/>
      <c r="E130" s="52"/>
      <c r="F130" s="35"/>
    </row>
    <row r="131" spans="1:6" s="20" customFormat="1" ht="12.75">
      <c r="A131" s="14"/>
      <c r="B131" s="14"/>
      <c r="E131" s="52"/>
      <c r="F131" s="35"/>
    </row>
    <row r="132" spans="1:6" s="20" customFormat="1" ht="12.75">
      <c r="A132" s="14"/>
      <c r="B132" s="14"/>
      <c r="E132" s="52"/>
      <c r="F132" s="35"/>
    </row>
    <row r="133" spans="1:6" s="20" customFormat="1" ht="12.75">
      <c r="A133" s="14"/>
      <c r="B133" s="14"/>
      <c r="E133" s="52"/>
      <c r="F133" s="35"/>
    </row>
    <row r="134" spans="1:6" s="20" customFormat="1" ht="12.75">
      <c r="A134" s="14"/>
      <c r="B134" s="14"/>
      <c r="E134" s="52"/>
      <c r="F134" s="35"/>
    </row>
    <row r="135" spans="1:6" s="20" customFormat="1" ht="12.75">
      <c r="A135" s="14"/>
      <c r="B135" s="14"/>
      <c r="E135" s="52"/>
      <c r="F135" s="35"/>
    </row>
    <row r="136" spans="1:6" s="20" customFormat="1" ht="12.75">
      <c r="A136" s="14"/>
      <c r="B136" s="14"/>
      <c r="E136" s="52"/>
      <c r="F136" s="35"/>
    </row>
    <row r="137" spans="1:6" s="20" customFormat="1" ht="12.75">
      <c r="A137" s="14"/>
      <c r="B137" s="14"/>
      <c r="E137" s="52"/>
      <c r="F137" s="35"/>
    </row>
    <row r="138" spans="1:6" s="20" customFormat="1" ht="12.75">
      <c r="A138" s="14"/>
      <c r="B138" s="14"/>
      <c r="E138" s="52"/>
      <c r="F138" s="35"/>
    </row>
    <row r="139" spans="1:6" s="20" customFormat="1" ht="12.75">
      <c r="A139" s="14"/>
      <c r="B139" s="14"/>
      <c r="E139" s="52"/>
      <c r="F139" s="35"/>
    </row>
    <row r="140" spans="1:6" s="20" customFormat="1" ht="12.75">
      <c r="A140" s="14"/>
      <c r="B140" s="14"/>
      <c r="E140" s="52"/>
      <c r="F140" s="35"/>
    </row>
    <row r="141" spans="1:6" s="20" customFormat="1" ht="12.75">
      <c r="A141" s="14"/>
      <c r="B141" s="14"/>
      <c r="E141" s="52"/>
      <c r="F141" s="35"/>
    </row>
    <row r="142" spans="1:6" s="20" customFormat="1" ht="12.75">
      <c r="A142" s="14"/>
      <c r="B142" s="14"/>
      <c r="E142" s="52"/>
      <c r="F142" s="35"/>
    </row>
    <row r="143" spans="1:6" s="20" customFormat="1" ht="12.75">
      <c r="A143" s="14"/>
      <c r="B143" s="14"/>
      <c r="E143" s="52"/>
      <c r="F143" s="35"/>
    </row>
    <row r="144" spans="1:6" s="20" customFormat="1" ht="12.75">
      <c r="A144" s="14"/>
      <c r="B144" s="14"/>
      <c r="E144" s="52"/>
      <c r="F144" s="35"/>
    </row>
    <row r="145" spans="1:6" s="20" customFormat="1" ht="12.75">
      <c r="A145" s="14"/>
      <c r="B145" s="14"/>
      <c r="E145" s="52"/>
      <c r="F145" s="35"/>
    </row>
    <row r="146" spans="1:6" s="20" customFormat="1" ht="12.75">
      <c r="A146" s="14"/>
      <c r="B146" s="14"/>
      <c r="E146" s="52"/>
      <c r="F146" s="35"/>
    </row>
    <row r="147" spans="1:6" s="20" customFormat="1" ht="12.75">
      <c r="A147" s="14"/>
      <c r="B147" s="14"/>
      <c r="E147" s="52"/>
      <c r="F147" s="35"/>
    </row>
    <row r="148" spans="1:6" s="20" customFormat="1" ht="12.75">
      <c r="A148" s="14"/>
      <c r="B148" s="14"/>
      <c r="E148" s="52"/>
      <c r="F148" s="35"/>
    </row>
    <row r="149" spans="1:6" s="20" customFormat="1" ht="12.75">
      <c r="A149" s="14"/>
      <c r="B149" s="14"/>
      <c r="E149" s="52"/>
      <c r="F149" s="35"/>
    </row>
    <row r="150" spans="1:6" s="20" customFormat="1" ht="12.75">
      <c r="A150" s="14"/>
      <c r="B150" s="14"/>
      <c r="E150" s="52"/>
      <c r="F150" s="35"/>
    </row>
    <row r="151" spans="1:6" s="20" customFormat="1" ht="12.75">
      <c r="A151" s="14"/>
      <c r="B151" s="14"/>
      <c r="E151" s="52"/>
      <c r="F151" s="35"/>
    </row>
    <row r="152" spans="1:6" s="20" customFormat="1" ht="12.75">
      <c r="A152" s="14"/>
      <c r="B152" s="14"/>
      <c r="E152" s="52"/>
      <c r="F152" s="35"/>
    </row>
    <row r="153" spans="1:6" s="20" customFormat="1" ht="12.75">
      <c r="A153" s="14"/>
      <c r="B153" s="14"/>
      <c r="E153" s="52"/>
      <c r="F153" s="35"/>
    </row>
    <row r="154" spans="1:6" s="20" customFormat="1" ht="12.75">
      <c r="A154" s="14"/>
      <c r="B154" s="14"/>
      <c r="E154" s="52"/>
      <c r="F154" s="35"/>
    </row>
    <row r="155" spans="1:6" s="20" customFormat="1" ht="12.75">
      <c r="A155" s="14"/>
      <c r="B155" s="14"/>
      <c r="E155" s="52"/>
      <c r="F155" s="35"/>
    </row>
    <row r="156" spans="1:6" s="20" customFormat="1" ht="12.75">
      <c r="A156" s="14"/>
      <c r="B156" s="14"/>
      <c r="E156" s="52"/>
      <c r="F156" s="35"/>
    </row>
    <row r="157" spans="1:6" s="20" customFormat="1" ht="12.75">
      <c r="A157" s="14"/>
      <c r="B157" s="14"/>
      <c r="E157" s="52"/>
      <c r="F157" s="35"/>
    </row>
    <row r="158" spans="1:6" s="20" customFormat="1" ht="12.75">
      <c r="A158" s="14"/>
      <c r="B158" s="14"/>
      <c r="E158" s="52"/>
      <c r="F158" s="35"/>
    </row>
    <row r="159" spans="1:6" s="20" customFormat="1" ht="12.75">
      <c r="A159" s="14"/>
      <c r="B159" s="14"/>
      <c r="E159" s="52"/>
      <c r="F159" s="35"/>
    </row>
    <row r="160" spans="1:6" s="20" customFormat="1" ht="12.75">
      <c r="A160" s="14"/>
      <c r="B160" s="14"/>
      <c r="E160" s="52"/>
      <c r="F160" s="35"/>
    </row>
    <row r="161" spans="1:6" s="20" customFormat="1" ht="12.75">
      <c r="A161" s="14"/>
      <c r="B161" s="14"/>
      <c r="E161" s="52"/>
      <c r="F161" s="35"/>
    </row>
    <row r="162" spans="1:6" s="20" customFormat="1" ht="12.75">
      <c r="A162" s="14"/>
      <c r="B162" s="14"/>
      <c r="E162" s="52"/>
      <c r="F162" s="35"/>
    </row>
    <row r="163" spans="1:6" s="20" customFormat="1" ht="12.75">
      <c r="A163" s="14"/>
      <c r="B163" s="14"/>
      <c r="E163" s="52"/>
      <c r="F163" s="35"/>
    </row>
    <row r="164" spans="1:6" s="20" customFormat="1" ht="12.75">
      <c r="A164" s="14"/>
      <c r="B164" s="14"/>
      <c r="E164" s="52"/>
      <c r="F164" s="35"/>
    </row>
    <row r="165" spans="1:6" s="20" customFormat="1" ht="12.75">
      <c r="A165" s="14"/>
      <c r="B165" s="14"/>
      <c r="E165" s="52"/>
      <c r="F165" s="35"/>
    </row>
    <row r="166" spans="1:6" s="20" customFormat="1" ht="12.75">
      <c r="A166" s="14"/>
      <c r="B166" s="14"/>
      <c r="E166" s="52"/>
      <c r="F166" s="35"/>
    </row>
    <row r="167" spans="1:6" s="20" customFormat="1" ht="12.75">
      <c r="A167" s="14"/>
      <c r="B167" s="14"/>
      <c r="E167" s="52"/>
      <c r="F167" s="35"/>
    </row>
    <row r="168" spans="1:6" s="20" customFormat="1" ht="12.75">
      <c r="A168" s="14"/>
      <c r="B168" s="14"/>
      <c r="E168" s="52"/>
      <c r="F168" s="35"/>
    </row>
    <row r="169" spans="1:6" s="20" customFormat="1" ht="12.75">
      <c r="A169" s="14"/>
      <c r="B169" s="14"/>
      <c r="E169" s="52"/>
      <c r="F169" s="35"/>
    </row>
    <row r="170" spans="1:6" s="20" customFormat="1" ht="12.75">
      <c r="A170" s="14"/>
      <c r="B170" s="14"/>
      <c r="E170" s="52"/>
      <c r="F170" s="35"/>
    </row>
    <row r="171" spans="1:6" s="20" customFormat="1" ht="12.75">
      <c r="A171" s="14"/>
      <c r="B171" s="14"/>
      <c r="E171" s="52"/>
      <c r="F171" s="35"/>
    </row>
    <row r="172" spans="1:6" s="20" customFormat="1" ht="12.75">
      <c r="A172" s="14"/>
      <c r="B172" s="14"/>
      <c r="E172" s="52"/>
      <c r="F172" s="35"/>
    </row>
    <row r="173" spans="1:6" s="20" customFormat="1" ht="12.75">
      <c r="A173" s="14"/>
      <c r="B173" s="14"/>
      <c r="E173" s="52"/>
      <c r="F173" s="35"/>
    </row>
    <row r="174" spans="1:6" s="20" customFormat="1" ht="12.75">
      <c r="A174" s="14"/>
      <c r="B174" s="14"/>
      <c r="E174" s="52"/>
      <c r="F174" s="35"/>
    </row>
    <row r="175" spans="1:6" s="20" customFormat="1" ht="12.75">
      <c r="A175" s="14"/>
      <c r="B175" s="14"/>
      <c r="E175" s="52"/>
      <c r="F175" s="35"/>
    </row>
    <row r="176" spans="1:6" s="20" customFormat="1" ht="12.75">
      <c r="A176" s="14"/>
      <c r="B176" s="14"/>
      <c r="E176" s="52"/>
      <c r="F176" s="35"/>
    </row>
    <row r="177" spans="1:6" s="20" customFormat="1" ht="12.75">
      <c r="A177" s="14"/>
      <c r="B177" s="14"/>
      <c r="E177" s="52"/>
      <c r="F177" s="35"/>
    </row>
    <row r="178" spans="1:6" s="20" customFormat="1" ht="12.75">
      <c r="A178" s="14"/>
      <c r="B178" s="14"/>
      <c r="E178" s="52"/>
      <c r="F178" s="35"/>
    </row>
    <row r="179" spans="1:6" s="20" customFormat="1" ht="12.75">
      <c r="A179" s="14"/>
      <c r="B179" s="14"/>
      <c r="E179" s="52"/>
      <c r="F179" s="35"/>
    </row>
    <row r="180" spans="1:6" s="20" customFormat="1" ht="12.75">
      <c r="A180" s="14"/>
      <c r="B180" s="14"/>
      <c r="E180" s="52"/>
      <c r="F180" s="35"/>
    </row>
    <row r="181" spans="1:6" s="20" customFormat="1" ht="12.75">
      <c r="A181" s="14"/>
      <c r="B181" s="14"/>
      <c r="E181" s="52"/>
      <c r="F181" s="35"/>
    </row>
    <row r="182" spans="1:6" s="20" customFormat="1" ht="12.75">
      <c r="A182" s="14"/>
      <c r="B182" s="14"/>
      <c r="E182" s="52"/>
      <c r="F182" s="35"/>
    </row>
    <row r="183" spans="1:6" s="20" customFormat="1" ht="12.75">
      <c r="A183" s="14"/>
      <c r="B183" s="14"/>
      <c r="E183" s="52"/>
      <c r="F183" s="35"/>
    </row>
    <row r="184" spans="1:6" s="20" customFormat="1" ht="12.75">
      <c r="A184" s="14"/>
      <c r="B184" s="14"/>
      <c r="E184" s="52"/>
      <c r="F184" s="35"/>
    </row>
    <row r="185" spans="1:6" s="20" customFormat="1" ht="12.75">
      <c r="A185" s="14"/>
      <c r="B185" s="14"/>
      <c r="E185" s="52"/>
      <c r="F185" s="35"/>
    </row>
    <row r="186" spans="1:6" s="20" customFormat="1" ht="12.75">
      <c r="A186" s="14"/>
      <c r="B186" s="14"/>
      <c r="E186" s="52"/>
      <c r="F186" s="35"/>
    </row>
    <row r="187" spans="1:6" s="20" customFormat="1" ht="12.75">
      <c r="A187" s="14"/>
      <c r="B187" s="14"/>
      <c r="E187" s="52"/>
      <c r="F187" s="35"/>
    </row>
    <row r="188" spans="1:6" s="20" customFormat="1" ht="12.75">
      <c r="A188" s="14"/>
      <c r="B188" s="14"/>
      <c r="E188" s="52"/>
      <c r="F188" s="35"/>
    </row>
    <row r="189" spans="1:6" s="20" customFormat="1" ht="12.75">
      <c r="A189" s="14"/>
      <c r="B189" s="14"/>
      <c r="E189" s="52"/>
      <c r="F189" s="35"/>
    </row>
    <row r="190" spans="1:6" s="20" customFormat="1" ht="12.75">
      <c r="A190" s="14"/>
      <c r="B190" s="14"/>
      <c r="E190" s="52"/>
      <c r="F190" s="35"/>
    </row>
    <row r="191" spans="1:6" s="20" customFormat="1" ht="12.75">
      <c r="A191" s="14"/>
      <c r="B191" s="14"/>
      <c r="E191" s="52"/>
      <c r="F191" s="35"/>
    </row>
    <row r="192" spans="1:6" s="20" customFormat="1" ht="12.75">
      <c r="A192" s="14"/>
      <c r="B192" s="14"/>
      <c r="E192" s="52"/>
      <c r="F192" s="35"/>
    </row>
    <row r="193" spans="1:6" s="20" customFormat="1" ht="12.75">
      <c r="A193" s="14"/>
      <c r="B193" s="14"/>
      <c r="E193" s="52"/>
      <c r="F193" s="35"/>
    </row>
    <row r="194" spans="1:6" s="20" customFormat="1" ht="12.75">
      <c r="A194" s="14"/>
      <c r="B194" s="14"/>
      <c r="E194" s="52"/>
      <c r="F194" s="35"/>
    </row>
    <row r="195" spans="1:6" s="20" customFormat="1" ht="12.75">
      <c r="A195" s="14"/>
      <c r="B195" s="14"/>
      <c r="E195" s="52"/>
      <c r="F195" s="35"/>
    </row>
    <row r="196" spans="1:6" s="20" customFormat="1" ht="12.75">
      <c r="A196" s="14"/>
      <c r="B196" s="14"/>
      <c r="E196" s="52"/>
      <c r="F196" s="35"/>
    </row>
    <row r="197" spans="1:6" s="20" customFormat="1" ht="12.75">
      <c r="A197" s="14"/>
      <c r="B197" s="14"/>
      <c r="E197" s="52"/>
      <c r="F197" s="35"/>
    </row>
    <row r="198" spans="1:6" s="20" customFormat="1" ht="12.75">
      <c r="A198" s="14"/>
      <c r="B198" s="14"/>
      <c r="E198" s="52"/>
      <c r="F198" s="35"/>
    </row>
    <row r="199" spans="1:6" s="20" customFormat="1" ht="12.75">
      <c r="A199" s="14"/>
      <c r="B199" s="14"/>
      <c r="E199" s="52"/>
      <c r="F199" s="35"/>
    </row>
    <row r="200" spans="1:6" s="20" customFormat="1" ht="12.75">
      <c r="A200" s="14"/>
      <c r="B200" s="14"/>
      <c r="E200" s="52"/>
      <c r="F200" s="35"/>
    </row>
    <row r="201" spans="1:6" s="20" customFormat="1" ht="12.75">
      <c r="A201" s="14"/>
      <c r="B201" s="14"/>
      <c r="E201" s="52"/>
      <c r="F201" s="35"/>
    </row>
    <row r="202" spans="1:6" s="20" customFormat="1" ht="12.75">
      <c r="A202" s="14"/>
      <c r="B202" s="14"/>
      <c r="E202" s="52"/>
      <c r="F202" s="35"/>
    </row>
    <row r="203" spans="1:6" s="20" customFormat="1" ht="12.75">
      <c r="A203" s="14"/>
      <c r="B203" s="14"/>
      <c r="E203" s="52"/>
      <c r="F203" s="35"/>
    </row>
    <row r="204" spans="1:6" s="20" customFormat="1" ht="12.75">
      <c r="A204" s="14"/>
      <c r="B204" s="14"/>
      <c r="E204" s="52"/>
      <c r="F204" s="35"/>
    </row>
    <row r="205" spans="1:6" s="20" customFormat="1" ht="12.75">
      <c r="A205" s="14"/>
      <c r="B205" s="14"/>
      <c r="E205" s="52"/>
      <c r="F205" s="35"/>
    </row>
    <row r="206" spans="1:6" s="20" customFormat="1" ht="12.75">
      <c r="A206" s="14"/>
      <c r="B206" s="14"/>
      <c r="E206" s="52"/>
      <c r="F206" s="35"/>
    </row>
    <row r="207" spans="1:6" s="20" customFormat="1" ht="12.75">
      <c r="A207" s="14"/>
      <c r="B207" s="14"/>
      <c r="E207" s="52"/>
      <c r="F207" s="35"/>
    </row>
    <row r="208" spans="1:6" s="20" customFormat="1" ht="12.75">
      <c r="A208" s="14"/>
      <c r="B208" s="14"/>
      <c r="E208" s="52"/>
      <c r="F208" s="35"/>
    </row>
    <row r="209" spans="1:6" s="20" customFormat="1" ht="12.75">
      <c r="A209" s="14"/>
      <c r="B209" s="14"/>
      <c r="E209" s="52"/>
      <c r="F209" s="35"/>
    </row>
    <row r="210" spans="1:6" s="20" customFormat="1" ht="12.75">
      <c r="A210" s="14"/>
      <c r="B210" s="14"/>
      <c r="E210" s="52"/>
      <c r="F210" s="35"/>
    </row>
    <row r="211" spans="1:6" s="20" customFormat="1" ht="12.75">
      <c r="A211" s="14"/>
      <c r="B211" s="14"/>
      <c r="E211" s="52"/>
      <c r="F211" s="35"/>
    </row>
    <row r="212" spans="1:6" s="20" customFormat="1" ht="12.75">
      <c r="A212" s="14"/>
      <c r="B212" s="14"/>
      <c r="E212" s="52"/>
      <c r="F212" s="35"/>
    </row>
    <row r="213" spans="1:6" s="20" customFormat="1" ht="12.75">
      <c r="A213" s="14"/>
      <c r="B213" s="14"/>
      <c r="E213" s="52"/>
      <c r="F213" s="35"/>
    </row>
    <row r="214" spans="1:6" s="20" customFormat="1" ht="12.75">
      <c r="A214" s="14"/>
      <c r="B214" s="14"/>
      <c r="E214" s="52"/>
      <c r="F214" s="35"/>
    </row>
    <row r="215" spans="1:6" s="20" customFormat="1" ht="12.75">
      <c r="A215" s="14"/>
      <c r="B215" s="14"/>
      <c r="E215" s="52"/>
      <c r="F215" s="35"/>
    </row>
    <row r="216" spans="1:6" s="20" customFormat="1" ht="12.75">
      <c r="A216" s="14"/>
      <c r="B216" s="14"/>
      <c r="E216" s="52"/>
      <c r="F216" s="35"/>
    </row>
    <row r="217" spans="1:6" s="20" customFormat="1" ht="12.75">
      <c r="A217" s="14"/>
      <c r="B217" s="14"/>
      <c r="E217" s="52"/>
      <c r="F217" s="35"/>
    </row>
    <row r="218" spans="1:6" s="20" customFormat="1" ht="12.75">
      <c r="A218" s="14"/>
      <c r="B218" s="14"/>
      <c r="E218" s="52"/>
      <c r="F218" s="35"/>
    </row>
    <row r="219" spans="1:6" s="20" customFormat="1" ht="12.75">
      <c r="A219" s="14"/>
      <c r="B219" s="14"/>
      <c r="E219" s="52"/>
      <c r="F219" s="35"/>
    </row>
    <row r="220" spans="1:6" s="20" customFormat="1" ht="12.75">
      <c r="A220" s="14"/>
      <c r="B220" s="14"/>
      <c r="E220" s="52"/>
      <c r="F220" s="35"/>
    </row>
    <row r="221" spans="1:6" s="20" customFormat="1" ht="12.75">
      <c r="A221" s="14"/>
      <c r="B221" s="14"/>
      <c r="E221" s="52"/>
      <c r="F221" s="35"/>
    </row>
    <row r="222" spans="1:6" s="20" customFormat="1" ht="12.75">
      <c r="A222" s="14"/>
      <c r="B222" s="14"/>
      <c r="E222" s="52"/>
      <c r="F222" s="35"/>
    </row>
    <row r="223" spans="1:6" s="20" customFormat="1" ht="12.75">
      <c r="A223" s="14"/>
      <c r="B223" s="14"/>
      <c r="E223" s="52"/>
      <c r="F223" s="35"/>
    </row>
    <row r="224" spans="1:6" s="20" customFormat="1" ht="12.75">
      <c r="A224" s="14"/>
      <c r="B224" s="14"/>
      <c r="E224" s="52"/>
      <c r="F224" s="35"/>
    </row>
    <row r="225" spans="1:6" s="20" customFormat="1" ht="12.75">
      <c r="A225" s="14"/>
      <c r="B225" s="14"/>
      <c r="E225" s="52"/>
      <c r="F225" s="35"/>
    </row>
    <row r="226" spans="1:6" s="20" customFormat="1" ht="12.75">
      <c r="A226" s="14"/>
      <c r="B226" s="14"/>
      <c r="E226" s="52"/>
      <c r="F226" s="35"/>
    </row>
    <row r="227" spans="1:6" s="20" customFormat="1" ht="12.75">
      <c r="A227" s="14"/>
      <c r="B227" s="14"/>
      <c r="E227" s="52"/>
      <c r="F227" s="35"/>
    </row>
    <row r="228" spans="1:6" s="20" customFormat="1" ht="12.75">
      <c r="A228" s="14"/>
      <c r="B228" s="14"/>
      <c r="E228" s="52"/>
      <c r="F228" s="35"/>
    </row>
    <row r="229" spans="1:6" s="20" customFormat="1" ht="12.75">
      <c r="A229" s="14"/>
      <c r="B229" s="14"/>
      <c r="E229" s="52"/>
      <c r="F229" s="35"/>
    </row>
    <row r="230" spans="1:6" s="20" customFormat="1" ht="12.75">
      <c r="A230" s="14"/>
      <c r="B230" s="14"/>
      <c r="E230" s="52"/>
      <c r="F230" s="35"/>
    </row>
    <row r="231" spans="1:6" s="20" customFormat="1" ht="12.75">
      <c r="A231" s="14"/>
      <c r="B231" s="14"/>
      <c r="E231" s="52"/>
      <c r="F231" s="35"/>
    </row>
    <row r="232" spans="1:6" s="20" customFormat="1" ht="12.75">
      <c r="A232" s="14"/>
      <c r="B232" s="14"/>
      <c r="E232" s="52"/>
      <c r="F232" s="35"/>
    </row>
    <row r="233" spans="1:6" s="20" customFormat="1" ht="12.75">
      <c r="A233" s="14"/>
      <c r="B233" s="14"/>
      <c r="E233" s="52"/>
      <c r="F233" s="35"/>
    </row>
    <row r="234" spans="1:6" s="20" customFormat="1" ht="12.75">
      <c r="A234" s="14"/>
      <c r="B234" s="14"/>
      <c r="E234" s="52"/>
      <c r="F234" s="35"/>
    </row>
    <row r="235" spans="1:6" s="20" customFormat="1" ht="12.75">
      <c r="A235" s="14"/>
      <c r="B235" s="14"/>
      <c r="E235" s="52"/>
      <c r="F235" s="35"/>
    </row>
    <row r="236" spans="1:6" s="20" customFormat="1" ht="12.75">
      <c r="A236" s="14"/>
      <c r="B236" s="14"/>
      <c r="E236" s="52"/>
      <c r="F236" s="35"/>
    </row>
    <row r="237" spans="1:6" s="20" customFormat="1" ht="12.75">
      <c r="A237" s="14"/>
      <c r="B237" s="14"/>
      <c r="E237" s="52"/>
      <c r="F237" s="35"/>
    </row>
    <row r="238" spans="1:6" s="20" customFormat="1" ht="12.75">
      <c r="A238" s="14"/>
      <c r="B238" s="14"/>
      <c r="E238" s="52"/>
      <c r="F238" s="35"/>
    </row>
    <row r="239" spans="1:6" s="20" customFormat="1" ht="12.75">
      <c r="A239" s="14"/>
      <c r="B239" s="14"/>
      <c r="E239" s="52"/>
      <c r="F239" s="35"/>
    </row>
    <row r="240" spans="1:6" s="20" customFormat="1" ht="12.75">
      <c r="A240" s="14"/>
      <c r="B240" s="14"/>
      <c r="E240" s="52"/>
      <c r="F240" s="35"/>
    </row>
    <row r="241" spans="1:6" s="20" customFormat="1" ht="12.75">
      <c r="A241" s="14"/>
      <c r="B241" s="14"/>
      <c r="E241" s="52"/>
      <c r="F241" s="35"/>
    </row>
    <row r="242" spans="1:6" s="20" customFormat="1" ht="12.75">
      <c r="A242" s="14"/>
      <c r="B242" s="14"/>
      <c r="E242" s="52"/>
      <c r="F242" s="35"/>
    </row>
    <row r="243" spans="1:6" s="20" customFormat="1" ht="12.75">
      <c r="A243" s="14"/>
      <c r="B243" s="14"/>
      <c r="E243" s="52"/>
      <c r="F243" s="35"/>
    </row>
    <row r="244" spans="1:6" s="20" customFormat="1" ht="12.75">
      <c r="A244" s="14"/>
      <c r="B244" s="14"/>
      <c r="E244" s="52"/>
      <c r="F244" s="35"/>
    </row>
    <row r="245" spans="1:6" s="20" customFormat="1" ht="12.75">
      <c r="A245" s="14"/>
      <c r="B245" s="14"/>
      <c r="E245" s="52"/>
      <c r="F245" s="35"/>
    </row>
    <row r="246" spans="1:6" s="20" customFormat="1" ht="12.75">
      <c r="A246" s="14"/>
      <c r="B246" s="14"/>
      <c r="E246" s="52"/>
      <c r="F246" s="35"/>
    </row>
    <row r="247" spans="1:6" s="20" customFormat="1" ht="12.75">
      <c r="A247" s="14"/>
      <c r="B247" s="14"/>
      <c r="E247" s="52"/>
      <c r="F247" s="35"/>
    </row>
    <row r="248" spans="1:6" s="20" customFormat="1" ht="12.75">
      <c r="A248" s="14"/>
      <c r="B248" s="14"/>
      <c r="E248" s="52"/>
      <c r="F248" s="35"/>
    </row>
    <row r="249" spans="1:6" s="20" customFormat="1" ht="12.75">
      <c r="A249" s="14"/>
      <c r="B249" s="14"/>
      <c r="E249" s="52"/>
      <c r="F249" s="35"/>
    </row>
    <row r="250" spans="1:6" s="20" customFormat="1" ht="12.75">
      <c r="A250" s="14"/>
      <c r="B250" s="14"/>
      <c r="E250" s="52"/>
      <c r="F250" s="35"/>
    </row>
    <row r="251" spans="1:6" s="20" customFormat="1" ht="12.75">
      <c r="A251" s="14"/>
      <c r="B251" s="14"/>
      <c r="E251" s="52"/>
      <c r="F251" s="35"/>
    </row>
    <row r="252" spans="1:6" s="20" customFormat="1" ht="12.75">
      <c r="A252" s="14"/>
      <c r="B252" s="14"/>
      <c r="E252" s="52"/>
      <c r="F252" s="35"/>
    </row>
    <row r="253" spans="1:6" s="20" customFormat="1" ht="12.75">
      <c r="A253" s="14"/>
      <c r="B253" s="14"/>
      <c r="E253" s="52"/>
      <c r="F253" s="35"/>
    </row>
    <row r="254" spans="1:6" s="20" customFormat="1" ht="12.75">
      <c r="A254" s="14"/>
      <c r="B254" s="14"/>
      <c r="E254" s="52"/>
      <c r="F254" s="35"/>
    </row>
    <row r="255" spans="1:6" s="20" customFormat="1" ht="12.75">
      <c r="A255" s="14"/>
      <c r="B255" s="14"/>
      <c r="E255" s="52"/>
      <c r="F255" s="35"/>
    </row>
    <row r="256" spans="1:6" s="20" customFormat="1" ht="12.75">
      <c r="A256" s="14"/>
      <c r="B256" s="14"/>
      <c r="E256" s="52"/>
      <c r="F256" s="35"/>
    </row>
    <row r="257" spans="1:6" s="20" customFormat="1" ht="12.75">
      <c r="A257" s="14"/>
      <c r="B257" s="14"/>
      <c r="E257" s="52"/>
      <c r="F257" s="35"/>
    </row>
    <row r="258" spans="1:6" s="20" customFormat="1" ht="12.75">
      <c r="A258" s="14"/>
      <c r="B258" s="14"/>
      <c r="E258" s="52"/>
      <c r="F258" s="35"/>
    </row>
    <row r="259" spans="1:6" s="20" customFormat="1" ht="12.75">
      <c r="A259" s="14"/>
      <c r="B259" s="14"/>
      <c r="E259" s="52"/>
      <c r="F259" s="35"/>
    </row>
    <row r="260" spans="1:6" s="20" customFormat="1" ht="12.75">
      <c r="A260" s="14"/>
      <c r="B260" s="14"/>
      <c r="E260" s="52"/>
      <c r="F260" s="35"/>
    </row>
    <row r="261" spans="1:6" s="20" customFormat="1" ht="12.75">
      <c r="A261" s="14"/>
      <c r="B261" s="14"/>
      <c r="E261" s="52"/>
      <c r="F261" s="35"/>
    </row>
    <row r="262" spans="1:6" s="20" customFormat="1" ht="12.75">
      <c r="A262" s="14"/>
      <c r="B262" s="14"/>
      <c r="E262" s="52"/>
      <c r="F262" s="35"/>
    </row>
    <row r="263" spans="1:6" s="20" customFormat="1" ht="12.75">
      <c r="A263" s="14"/>
      <c r="B263" s="14"/>
      <c r="E263" s="52"/>
      <c r="F263" s="35"/>
    </row>
    <row r="264" spans="1:6" s="20" customFormat="1" ht="12.75">
      <c r="A264" s="14"/>
      <c r="B264" s="14"/>
      <c r="E264" s="52"/>
      <c r="F264" s="35"/>
    </row>
    <row r="265" spans="1:6" s="20" customFormat="1" ht="12.75">
      <c r="A265" s="14"/>
      <c r="B265" s="14"/>
      <c r="E265" s="52"/>
      <c r="F265" s="35"/>
    </row>
    <row r="266" spans="1:6" s="20" customFormat="1" ht="12.75">
      <c r="A266" s="14"/>
      <c r="B266" s="14"/>
      <c r="E266" s="52"/>
      <c r="F266" s="35"/>
    </row>
    <row r="267" spans="1:6" s="20" customFormat="1" ht="12.75">
      <c r="A267" s="14"/>
      <c r="B267" s="14"/>
      <c r="E267" s="52"/>
      <c r="F267" s="35"/>
    </row>
    <row r="268" spans="1:6" s="20" customFormat="1" ht="12.75">
      <c r="A268" s="14"/>
      <c r="B268" s="14"/>
      <c r="E268" s="52"/>
      <c r="F268" s="35"/>
    </row>
    <row r="269" spans="1:6" s="20" customFormat="1" ht="12.75">
      <c r="A269" s="14"/>
      <c r="B269" s="14"/>
      <c r="E269" s="52"/>
      <c r="F269" s="35"/>
    </row>
    <row r="270" spans="1:6" s="20" customFormat="1" ht="12.75">
      <c r="A270" s="14"/>
      <c r="B270" s="14"/>
      <c r="E270" s="52"/>
      <c r="F270" s="35"/>
    </row>
    <row r="271" spans="1:6" s="20" customFormat="1" ht="12.75">
      <c r="A271" s="14"/>
      <c r="B271" s="14"/>
      <c r="E271" s="52"/>
      <c r="F271" s="35"/>
    </row>
    <row r="272" spans="1:6" s="20" customFormat="1" ht="12.75">
      <c r="A272" s="14"/>
      <c r="B272" s="14"/>
      <c r="E272" s="52"/>
      <c r="F272" s="35"/>
    </row>
    <row r="273" spans="1:6" s="20" customFormat="1" ht="12.75">
      <c r="A273" s="14"/>
      <c r="B273" s="14"/>
      <c r="E273" s="52"/>
      <c r="F273" s="35"/>
    </row>
    <row r="274" spans="1:6" s="20" customFormat="1" ht="12.75">
      <c r="A274" s="14"/>
      <c r="B274" s="14"/>
      <c r="E274" s="52"/>
      <c r="F274" s="35"/>
    </row>
    <row r="275" spans="1:6" s="20" customFormat="1" ht="12.75">
      <c r="A275" s="14"/>
      <c r="B275" s="14"/>
      <c r="E275" s="52"/>
      <c r="F275" s="35"/>
    </row>
    <row r="276" spans="1:6" s="20" customFormat="1" ht="12.75">
      <c r="A276" s="14"/>
      <c r="B276" s="14"/>
      <c r="E276" s="52"/>
      <c r="F276" s="35"/>
    </row>
    <row r="277" spans="1:6" s="20" customFormat="1" ht="12.75">
      <c r="A277" s="14"/>
      <c r="B277" s="14"/>
      <c r="E277" s="52"/>
      <c r="F277" s="35"/>
    </row>
    <row r="278" spans="1:6" s="20" customFormat="1" ht="12.75">
      <c r="A278" s="14"/>
      <c r="B278" s="14"/>
      <c r="E278" s="52"/>
      <c r="F278" s="35"/>
    </row>
    <row r="279" spans="1:6" s="20" customFormat="1" ht="12.75">
      <c r="A279" s="14"/>
      <c r="B279" s="14"/>
      <c r="E279" s="52"/>
      <c r="F279" s="35"/>
    </row>
    <row r="280" spans="1:6" s="20" customFormat="1" ht="12.75">
      <c r="A280" s="14"/>
      <c r="B280" s="14"/>
      <c r="E280" s="52"/>
      <c r="F280" s="35"/>
    </row>
    <row r="281" spans="1:6" s="20" customFormat="1" ht="12.75">
      <c r="A281" s="14"/>
      <c r="B281" s="14"/>
      <c r="E281" s="52"/>
      <c r="F281" s="35"/>
    </row>
    <row r="282" spans="1:6" s="20" customFormat="1" ht="12.75">
      <c r="A282" s="14"/>
      <c r="B282" s="14"/>
      <c r="E282" s="52"/>
      <c r="F282" s="35"/>
    </row>
    <row r="283" spans="1:6" s="20" customFormat="1" ht="12.75">
      <c r="A283" s="14"/>
      <c r="B283" s="14"/>
      <c r="E283" s="52"/>
      <c r="F283" s="35"/>
    </row>
    <row r="284" spans="1:6" s="20" customFormat="1" ht="12.75">
      <c r="A284" s="14"/>
      <c r="B284" s="14"/>
      <c r="E284" s="52"/>
      <c r="F284" s="35"/>
    </row>
    <row r="285" spans="1:6" s="20" customFormat="1" ht="12.75">
      <c r="A285" s="14"/>
      <c r="B285" s="14"/>
      <c r="E285" s="52"/>
      <c r="F285" s="35"/>
    </row>
    <row r="286" spans="1:6" s="20" customFormat="1" ht="12.75">
      <c r="A286" s="14"/>
      <c r="B286" s="14"/>
      <c r="E286" s="52"/>
      <c r="F286" s="35"/>
    </row>
    <row r="287" spans="1:6" s="20" customFormat="1" ht="12.75">
      <c r="A287" s="14"/>
      <c r="B287" s="14"/>
      <c r="E287" s="52"/>
      <c r="F287" s="35"/>
    </row>
    <row r="288" spans="1:6" s="20" customFormat="1" ht="12.75">
      <c r="A288" s="14"/>
      <c r="B288" s="14"/>
      <c r="E288" s="52"/>
      <c r="F288" s="35"/>
    </row>
    <row r="289" spans="1:6" s="20" customFormat="1" ht="12.75">
      <c r="A289" s="14"/>
      <c r="B289" s="14"/>
      <c r="E289" s="52"/>
      <c r="F289" s="35"/>
    </row>
    <row r="290" spans="1:6" s="20" customFormat="1" ht="12.75">
      <c r="A290" s="14"/>
      <c r="B290" s="14"/>
      <c r="E290" s="52"/>
      <c r="F290" s="35"/>
    </row>
    <row r="291" spans="1:6" s="20" customFormat="1" ht="12.75">
      <c r="A291" s="14"/>
      <c r="B291" s="14"/>
      <c r="E291" s="52"/>
      <c r="F291" s="35"/>
    </row>
    <row r="292" spans="1:6" s="20" customFormat="1" ht="12.75">
      <c r="A292" s="14"/>
      <c r="B292" s="14"/>
      <c r="E292" s="52"/>
      <c r="F292" s="35"/>
    </row>
    <row r="293" spans="1:6" s="20" customFormat="1" ht="12.75">
      <c r="A293" s="14"/>
      <c r="B293" s="14"/>
      <c r="E293" s="52"/>
      <c r="F293" s="35"/>
    </row>
    <row r="294" spans="1:6" s="20" customFormat="1" ht="12.75">
      <c r="A294" s="14"/>
      <c r="B294" s="14"/>
      <c r="E294" s="52"/>
      <c r="F294" s="35"/>
    </row>
    <row r="295" spans="1:6" s="20" customFormat="1" ht="12.75">
      <c r="A295" s="14"/>
      <c r="B295" s="14"/>
      <c r="E295" s="52"/>
      <c r="F295" s="35"/>
    </row>
    <row r="296" spans="1:6" s="20" customFormat="1" ht="12.75">
      <c r="A296" s="14"/>
      <c r="B296" s="14"/>
      <c r="E296" s="52"/>
      <c r="F296" s="35"/>
    </row>
    <row r="297" spans="1:6" s="20" customFormat="1" ht="12.75">
      <c r="A297" s="14"/>
      <c r="B297" s="14"/>
      <c r="E297" s="52"/>
      <c r="F297" s="35"/>
    </row>
    <row r="298" spans="1:6" s="20" customFormat="1" ht="12.75">
      <c r="A298" s="14"/>
      <c r="B298" s="14"/>
      <c r="E298" s="52"/>
      <c r="F298" s="35"/>
    </row>
    <row r="299" spans="1:6" s="20" customFormat="1" ht="12.75">
      <c r="A299" s="14"/>
      <c r="B299" s="14"/>
      <c r="E299" s="52"/>
      <c r="F299" s="35"/>
    </row>
    <row r="300" spans="1:6" s="20" customFormat="1" ht="12.75">
      <c r="A300" s="14"/>
      <c r="B300" s="14"/>
      <c r="E300" s="52"/>
      <c r="F300" s="35"/>
    </row>
    <row r="301" spans="1:6" s="20" customFormat="1" ht="12.75">
      <c r="A301" s="14"/>
      <c r="B301" s="14"/>
      <c r="E301" s="52"/>
      <c r="F301" s="35"/>
    </row>
    <row r="302" spans="1:6" s="20" customFormat="1" ht="12.75">
      <c r="A302" s="14"/>
      <c r="B302" s="14"/>
      <c r="E302" s="52"/>
      <c r="F302" s="35"/>
    </row>
    <row r="303" spans="1:6" s="20" customFormat="1" ht="12.75">
      <c r="A303" s="14"/>
      <c r="B303" s="14"/>
      <c r="E303" s="52"/>
      <c r="F303" s="35"/>
    </row>
    <row r="304" spans="1:6" s="20" customFormat="1" ht="12.75">
      <c r="A304" s="14"/>
      <c r="B304" s="14"/>
      <c r="E304" s="52"/>
      <c r="F304" s="35"/>
    </row>
    <row r="305" spans="1:6" s="20" customFormat="1" ht="12.75">
      <c r="A305" s="14"/>
      <c r="B305" s="14"/>
      <c r="E305" s="52"/>
      <c r="F305" s="35"/>
    </row>
    <row r="306" spans="1:6" s="20" customFormat="1" ht="12.75">
      <c r="A306" s="14"/>
      <c r="B306" s="14"/>
      <c r="E306" s="52"/>
      <c r="F306" s="35"/>
    </row>
    <row r="307" spans="1:6" s="20" customFormat="1" ht="12.75">
      <c r="A307" s="14"/>
      <c r="B307" s="14"/>
      <c r="E307" s="52"/>
      <c r="F307" s="35"/>
    </row>
    <row r="308" spans="1:6" s="20" customFormat="1" ht="12.75">
      <c r="A308" s="14"/>
      <c r="B308" s="14"/>
      <c r="E308" s="52"/>
      <c r="F308" s="35"/>
    </row>
    <row r="309" spans="1:6" s="20" customFormat="1" ht="12.75">
      <c r="A309" s="14"/>
      <c r="B309" s="14"/>
      <c r="E309" s="52"/>
      <c r="F309" s="35"/>
    </row>
    <row r="310" spans="1:6" s="20" customFormat="1" ht="12.75">
      <c r="A310" s="14"/>
      <c r="B310" s="14"/>
      <c r="E310" s="52"/>
      <c r="F310" s="35"/>
    </row>
    <row r="311" spans="1:6" s="20" customFormat="1" ht="12.75">
      <c r="A311" s="14"/>
      <c r="B311" s="14"/>
      <c r="E311" s="52"/>
      <c r="F311" s="35"/>
    </row>
    <row r="312" spans="1:6" s="20" customFormat="1" ht="12.75">
      <c r="A312" s="14"/>
      <c r="B312" s="14"/>
      <c r="E312" s="52"/>
      <c r="F312" s="35"/>
    </row>
    <row r="313" spans="1:6" s="20" customFormat="1" ht="12.75">
      <c r="A313" s="14"/>
      <c r="B313" s="14"/>
      <c r="E313" s="52"/>
      <c r="F313" s="35"/>
    </row>
    <row r="314" spans="1:6" s="20" customFormat="1" ht="12.75">
      <c r="A314" s="14"/>
      <c r="B314" s="14"/>
      <c r="E314" s="52"/>
      <c r="F314" s="35"/>
    </row>
    <row r="315" spans="1:6" s="20" customFormat="1" ht="12.75">
      <c r="A315" s="14"/>
      <c r="B315" s="14"/>
      <c r="E315" s="52"/>
      <c r="F315" s="35"/>
    </row>
    <row r="316" spans="1:6" s="20" customFormat="1" ht="12.75">
      <c r="A316" s="14"/>
      <c r="B316" s="14"/>
      <c r="E316" s="52"/>
      <c r="F316" s="35"/>
    </row>
    <row r="317" spans="1:6" s="20" customFormat="1" ht="12.75">
      <c r="A317" s="14"/>
      <c r="B317" s="14"/>
      <c r="E317" s="52"/>
      <c r="F317" s="35"/>
    </row>
    <row r="318" spans="1:6" s="20" customFormat="1" ht="12.75">
      <c r="A318" s="14"/>
      <c r="B318" s="14"/>
      <c r="E318" s="52"/>
      <c r="F318" s="35"/>
    </row>
    <row r="319" spans="1:6" s="20" customFormat="1" ht="12.75">
      <c r="A319" s="14"/>
      <c r="B319" s="14"/>
      <c r="E319" s="52"/>
      <c r="F319" s="35"/>
    </row>
    <row r="320" spans="1:6" s="20" customFormat="1" ht="12.75">
      <c r="A320" s="14"/>
      <c r="B320" s="14"/>
      <c r="E320" s="52"/>
      <c r="F320" s="35"/>
    </row>
    <row r="321" spans="1:6" s="20" customFormat="1" ht="12.75">
      <c r="A321" s="14"/>
      <c r="B321" s="14"/>
      <c r="E321" s="52"/>
      <c r="F321" s="35"/>
    </row>
    <row r="322" spans="1:6" s="20" customFormat="1" ht="12.75">
      <c r="A322" s="14"/>
      <c r="B322" s="14"/>
      <c r="E322" s="52"/>
      <c r="F322" s="35"/>
    </row>
    <row r="323" spans="1:6" s="20" customFormat="1" ht="12.75">
      <c r="A323" s="14"/>
      <c r="B323" s="14"/>
      <c r="E323" s="52"/>
      <c r="F323" s="35"/>
    </row>
    <row r="324" spans="1:6" s="20" customFormat="1" ht="12.75">
      <c r="A324" s="14"/>
      <c r="B324" s="14"/>
      <c r="E324" s="52"/>
      <c r="F324" s="35"/>
    </row>
    <row r="325" spans="1:6" s="20" customFormat="1" ht="12.75">
      <c r="A325" s="14"/>
      <c r="B325" s="14"/>
      <c r="E325" s="52"/>
      <c r="F325" s="35"/>
    </row>
    <row r="326" spans="1:6" s="20" customFormat="1" ht="12.75">
      <c r="A326" s="14"/>
      <c r="B326" s="14"/>
      <c r="E326" s="52"/>
      <c r="F326" s="35"/>
    </row>
    <row r="327" spans="1:6" s="20" customFormat="1" ht="12.75">
      <c r="A327" s="14"/>
      <c r="B327" s="14"/>
      <c r="E327" s="52"/>
      <c r="F327" s="35"/>
    </row>
    <row r="328" spans="1:6" s="20" customFormat="1" ht="12.75">
      <c r="A328" s="14"/>
      <c r="B328" s="14"/>
      <c r="E328" s="52"/>
      <c r="F328" s="35"/>
    </row>
    <row r="329" spans="1:6" s="20" customFormat="1" ht="12.75">
      <c r="A329" s="14"/>
      <c r="B329" s="14"/>
      <c r="E329" s="52"/>
      <c r="F329" s="35"/>
    </row>
    <row r="330" spans="1:6" s="20" customFormat="1" ht="12.75">
      <c r="A330" s="14"/>
      <c r="B330" s="14"/>
      <c r="E330" s="52"/>
      <c r="F330" s="35"/>
    </row>
    <row r="331" spans="1:6" s="20" customFormat="1" ht="12.75">
      <c r="A331" s="14"/>
      <c r="B331" s="14"/>
      <c r="E331" s="52"/>
      <c r="F331" s="35"/>
    </row>
    <row r="332" spans="1:6" s="20" customFormat="1" ht="12.75">
      <c r="A332" s="14"/>
      <c r="B332" s="14"/>
      <c r="E332" s="52"/>
      <c r="F332" s="35"/>
    </row>
    <row r="333" spans="1:6" s="20" customFormat="1" ht="12.75">
      <c r="A333" s="14"/>
      <c r="B333" s="14"/>
      <c r="E333" s="52"/>
      <c r="F333" s="35"/>
    </row>
    <row r="334" spans="1:6" s="20" customFormat="1" ht="12.75">
      <c r="A334" s="14"/>
      <c r="B334" s="14"/>
      <c r="E334" s="52"/>
      <c r="F334" s="35"/>
    </row>
    <row r="335" spans="1:6" s="20" customFormat="1" ht="12.75">
      <c r="A335" s="14"/>
      <c r="B335" s="14"/>
      <c r="E335" s="52"/>
      <c r="F335" s="35"/>
    </row>
    <row r="336" spans="1:6" s="20" customFormat="1" ht="12.75">
      <c r="A336" s="14"/>
      <c r="B336" s="14"/>
      <c r="E336" s="52"/>
      <c r="F336" s="35"/>
    </row>
    <row r="337" spans="1:6" s="20" customFormat="1" ht="12.75">
      <c r="A337" s="14"/>
      <c r="B337" s="14"/>
      <c r="E337" s="52"/>
      <c r="F337" s="35"/>
    </row>
    <row r="338" spans="1:6" s="20" customFormat="1" ht="12.75">
      <c r="A338" s="14"/>
      <c r="B338" s="14"/>
      <c r="E338" s="52"/>
      <c r="F338" s="35"/>
    </row>
    <row r="339" spans="1:6" s="20" customFormat="1" ht="12.75">
      <c r="A339" s="14"/>
      <c r="B339" s="14"/>
      <c r="E339" s="52"/>
      <c r="F339" s="35"/>
    </row>
    <row r="340" spans="1:6" s="20" customFormat="1" ht="12.75">
      <c r="A340" s="14"/>
      <c r="B340" s="14"/>
      <c r="E340" s="52"/>
      <c r="F340" s="35"/>
    </row>
    <row r="341" spans="1:6" s="20" customFormat="1" ht="12.75">
      <c r="A341" s="14"/>
      <c r="B341" s="14"/>
      <c r="E341" s="52"/>
      <c r="F341" s="35"/>
    </row>
    <row r="342" spans="1:6" s="20" customFormat="1" ht="12.75">
      <c r="A342" s="14"/>
      <c r="B342" s="14"/>
      <c r="E342" s="52"/>
      <c r="F342" s="35"/>
    </row>
    <row r="343" spans="1:6" s="20" customFormat="1" ht="12.75">
      <c r="A343" s="14"/>
      <c r="B343" s="14"/>
      <c r="E343" s="52"/>
      <c r="F343" s="35"/>
    </row>
    <row r="344" spans="1:6" s="20" customFormat="1" ht="12.75">
      <c r="A344" s="14"/>
      <c r="B344" s="14"/>
      <c r="E344" s="52"/>
      <c r="F344" s="35"/>
    </row>
    <row r="345" spans="1:6" s="20" customFormat="1" ht="12.75">
      <c r="A345" s="14"/>
      <c r="B345" s="14"/>
      <c r="E345" s="52"/>
      <c r="F345" s="35"/>
    </row>
    <row r="346" spans="1:6" s="20" customFormat="1" ht="12.75">
      <c r="A346" s="14"/>
      <c r="B346" s="14"/>
      <c r="E346" s="52"/>
      <c r="F346" s="35"/>
    </row>
    <row r="347" spans="1:6" s="20" customFormat="1" ht="12.75">
      <c r="A347" s="14"/>
      <c r="B347" s="14"/>
      <c r="E347" s="52"/>
      <c r="F347" s="35"/>
    </row>
    <row r="348" spans="1:6" s="20" customFormat="1" ht="12.75">
      <c r="A348" s="14"/>
      <c r="B348" s="14"/>
      <c r="E348" s="52"/>
      <c r="F348" s="35"/>
    </row>
    <row r="349" spans="1:6" s="20" customFormat="1" ht="12.75">
      <c r="A349" s="14"/>
      <c r="B349" s="14"/>
      <c r="E349" s="52"/>
      <c r="F349" s="35"/>
    </row>
    <row r="350" spans="1:6" s="20" customFormat="1" ht="12.75">
      <c r="A350" s="14"/>
      <c r="B350" s="14"/>
      <c r="E350" s="52"/>
      <c r="F350" s="35"/>
    </row>
    <row r="351" spans="1:6" s="20" customFormat="1" ht="12.75">
      <c r="A351" s="14"/>
      <c r="B351" s="14"/>
      <c r="E351" s="52"/>
      <c r="F351" s="35"/>
    </row>
    <row r="352" spans="1:6" s="20" customFormat="1" ht="12.75">
      <c r="A352" s="14"/>
      <c r="B352" s="14"/>
      <c r="E352" s="52"/>
      <c r="F352" s="35"/>
    </row>
    <row r="353" spans="1:6" s="20" customFormat="1" ht="12.75">
      <c r="A353" s="14"/>
      <c r="B353" s="14"/>
      <c r="E353" s="52"/>
      <c r="F353" s="35"/>
    </row>
    <row r="354" spans="1:6" s="20" customFormat="1" ht="12.75">
      <c r="A354" s="14"/>
      <c r="B354" s="14"/>
      <c r="E354" s="52"/>
      <c r="F354" s="35"/>
    </row>
    <row r="355" spans="1:6" s="20" customFormat="1" ht="12.75">
      <c r="A355" s="14"/>
      <c r="B355" s="14"/>
      <c r="E355" s="52"/>
      <c r="F355" s="35"/>
    </row>
    <row r="356" spans="1:6" s="20" customFormat="1" ht="12.75">
      <c r="A356" s="14"/>
      <c r="B356" s="14"/>
      <c r="E356" s="52"/>
      <c r="F356" s="35"/>
    </row>
    <row r="357" spans="1:6" s="20" customFormat="1" ht="12.75">
      <c r="A357" s="14"/>
      <c r="B357" s="14"/>
      <c r="E357" s="52"/>
      <c r="F357" s="35"/>
    </row>
    <row r="358" spans="1:6" s="20" customFormat="1" ht="12.75">
      <c r="A358" s="14"/>
      <c r="B358" s="14"/>
      <c r="E358" s="52"/>
      <c r="F358" s="35"/>
    </row>
    <row r="359" spans="1:6" s="20" customFormat="1" ht="12.75">
      <c r="A359" s="14"/>
      <c r="B359" s="14"/>
      <c r="E359" s="52"/>
      <c r="F359" s="35"/>
    </row>
    <row r="360" spans="1:6" s="20" customFormat="1" ht="12.75">
      <c r="A360" s="14"/>
      <c r="B360" s="14"/>
      <c r="E360" s="52"/>
      <c r="F360" s="35"/>
    </row>
    <row r="361" spans="1:6" s="20" customFormat="1" ht="12.75">
      <c r="A361" s="14"/>
      <c r="B361" s="14"/>
      <c r="E361" s="52"/>
      <c r="F361" s="35"/>
    </row>
    <row r="362" spans="1:6" s="20" customFormat="1" ht="12.75">
      <c r="A362" s="14"/>
      <c r="B362" s="14"/>
      <c r="E362" s="52"/>
      <c r="F362" s="35"/>
    </row>
    <row r="363" spans="1:6" s="20" customFormat="1" ht="12.75">
      <c r="A363" s="14"/>
      <c r="B363" s="14"/>
      <c r="E363" s="52"/>
      <c r="F363" s="35"/>
    </row>
    <row r="364" spans="1:6" s="20" customFormat="1" ht="12.75">
      <c r="A364" s="14"/>
      <c r="B364" s="14"/>
      <c r="E364" s="52"/>
      <c r="F364" s="35"/>
    </row>
    <row r="365" spans="1:6" s="20" customFormat="1" ht="12.75">
      <c r="A365" s="14"/>
      <c r="B365" s="14"/>
      <c r="E365" s="52"/>
      <c r="F365" s="35"/>
    </row>
    <row r="366" spans="1:6" s="20" customFormat="1" ht="12.75">
      <c r="A366" s="14"/>
      <c r="B366" s="14"/>
      <c r="E366" s="52"/>
      <c r="F366" s="35"/>
    </row>
    <row r="367" spans="1:6" s="20" customFormat="1" ht="12.75">
      <c r="A367" s="14"/>
      <c r="B367" s="14"/>
      <c r="E367" s="52"/>
      <c r="F367" s="35"/>
    </row>
    <row r="368" spans="1:6" s="20" customFormat="1" ht="12.75">
      <c r="A368" s="14"/>
      <c r="B368" s="14"/>
      <c r="E368" s="52"/>
      <c r="F368" s="35"/>
    </row>
    <row r="369" spans="1:6" s="20" customFormat="1" ht="12.75">
      <c r="A369" s="14"/>
      <c r="B369" s="14"/>
      <c r="E369" s="52"/>
      <c r="F369" s="35"/>
    </row>
    <row r="370" spans="1:6" s="20" customFormat="1" ht="12.75">
      <c r="A370" s="14"/>
      <c r="B370" s="14"/>
      <c r="E370" s="52"/>
      <c r="F370" s="35"/>
    </row>
    <row r="371" spans="1:6" s="20" customFormat="1" ht="12.75">
      <c r="A371" s="14"/>
      <c r="B371" s="14"/>
      <c r="E371" s="52"/>
      <c r="F371" s="35"/>
    </row>
    <row r="372" spans="1:6" s="20" customFormat="1" ht="12.75">
      <c r="A372" s="14"/>
      <c r="B372" s="14"/>
      <c r="E372" s="52"/>
      <c r="F372" s="35"/>
    </row>
    <row r="373" spans="1:6" s="20" customFormat="1" ht="12.75">
      <c r="A373" s="14"/>
      <c r="B373" s="14"/>
      <c r="E373" s="52"/>
      <c r="F373" s="35"/>
    </row>
    <row r="374" spans="1:6" s="20" customFormat="1" ht="12.75">
      <c r="A374" s="14"/>
      <c r="B374" s="14"/>
      <c r="E374" s="52"/>
      <c r="F374" s="35"/>
    </row>
    <row r="375" spans="1:6" s="20" customFormat="1" ht="12.75">
      <c r="A375" s="14"/>
      <c r="B375" s="14"/>
      <c r="E375" s="52"/>
      <c r="F375" s="35"/>
    </row>
    <row r="376" spans="1:6" s="20" customFormat="1" ht="12.75">
      <c r="A376" s="14"/>
      <c r="B376" s="14"/>
      <c r="E376" s="52"/>
      <c r="F376" s="35"/>
    </row>
    <row r="377" spans="1:6" s="20" customFormat="1" ht="12.75">
      <c r="A377" s="14"/>
      <c r="B377" s="14"/>
      <c r="E377" s="52"/>
      <c r="F377" s="35"/>
    </row>
    <row r="378" spans="1:6" s="20" customFormat="1" ht="12.75">
      <c r="A378" s="14"/>
      <c r="B378" s="14"/>
      <c r="E378" s="52"/>
      <c r="F378" s="35"/>
    </row>
    <row r="379" spans="1:6" s="20" customFormat="1" ht="12.75">
      <c r="A379" s="14"/>
      <c r="B379" s="14"/>
      <c r="E379" s="52"/>
      <c r="F379" s="35"/>
    </row>
    <row r="380" spans="1:6" s="20" customFormat="1" ht="12.75">
      <c r="A380" s="14"/>
      <c r="B380" s="14"/>
      <c r="E380" s="52"/>
      <c r="F380" s="35"/>
    </row>
    <row r="381" spans="1:6" s="20" customFormat="1" ht="12.75">
      <c r="A381" s="14"/>
      <c r="B381" s="14"/>
      <c r="E381" s="52"/>
      <c r="F381" s="35"/>
    </row>
    <row r="382" spans="1:6" s="20" customFormat="1" ht="12.75">
      <c r="A382" s="14"/>
      <c r="B382" s="14"/>
      <c r="E382" s="52"/>
      <c r="F382" s="35"/>
    </row>
    <row r="383" spans="1:6" s="20" customFormat="1" ht="12.75">
      <c r="A383" s="14"/>
      <c r="B383" s="14"/>
      <c r="E383" s="52"/>
      <c r="F383" s="35"/>
    </row>
    <row r="384" spans="1:6" s="20" customFormat="1" ht="12.75">
      <c r="A384" s="14"/>
      <c r="B384" s="14"/>
      <c r="E384" s="52"/>
      <c r="F384" s="35"/>
    </row>
    <row r="385" spans="1:6" s="20" customFormat="1" ht="12.75">
      <c r="A385" s="14"/>
      <c r="B385" s="14"/>
      <c r="E385" s="52"/>
      <c r="F385" s="35"/>
    </row>
    <row r="386" spans="1:6" s="20" customFormat="1" ht="12.75">
      <c r="A386" s="14"/>
      <c r="B386" s="14"/>
      <c r="E386" s="52"/>
      <c r="F386" s="35"/>
    </row>
    <row r="387" spans="1:6" s="20" customFormat="1" ht="12.75">
      <c r="A387" s="14"/>
      <c r="B387" s="14"/>
      <c r="E387" s="52"/>
      <c r="F387" s="35"/>
    </row>
    <row r="388" spans="1:6" s="20" customFormat="1" ht="12.75">
      <c r="A388" s="14"/>
      <c r="B388" s="14"/>
      <c r="E388" s="52"/>
      <c r="F388" s="35"/>
    </row>
    <row r="389" spans="1:6" s="20" customFormat="1" ht="12.75">
      <c r="A389" s="14"/>
      <c r="B389" s="14"/>
      <c r="E389" s="52"/>
      <c r="F389" s="35"/>
    </row>
    <row r="390" spans="1:6" s="20" customFormat="1" ht="12.75">
      <c r="A390" s="14"/>
      <c r="B390" s="14"/>
      <c r="E390" s="52"/>
      <c r="F390" s="35"/>
    </row>
    <row r="391" spans="1:6" s="20" customFormat="1" ht="12.75">
      <c r="A391" s="14"/>
      <c r="B391" s="14"/>
      <c r="E391" s="52"/>
      <c r="F391" s="35"/>
    </row>
    <row r="392" spans="1:6" s="20" customFormat="1" ht="12.75">
      <c r="A392" s="14"/>
      <c r="B392" s="14"/>
      <c r="E392" s="52"/>
      <c r="F392" s="35"/>
    </row>
    <row r="393" spans="1:6" s="20" customFormat="1" ht="12.75">
      <c r="A393" s="14"/>
      <c r="B393" s="14"/>
      <c r="E393" s="52"/>
      <c r="F393" s="35"/>
    </row>
    <row r="394" spans="1:6" s="20" customFormat="1" ht="12.75">
      <c r="A394" s="14"/>
      <c r="B394" s="14"/>
      <c r="E394" s="52"/>
      <c r="F394" s="35"/>
    </row>
    <row r="395" spans="1:6" s="20" customFormat="1" ht="12.75">
      <c r="A395" s="14"/>
      <c r="B395" s="14"/>
      <c r="E395" s="52"/>
      <c r="F395" s="35"/>
    </row>
    <row r="396" spans="1:6" s="20" customFormat="1" ht="12.75">
      <c r="A396" s="14"/>
      <c r="B396" s="14"/>
      <c r="E396" s="52"/>
      <c r="F396" s="35"/>
    </row>
    <row r="397" spans="1:6" s="20" customFormat="1" ht="12.75">
      <c r="A397" s="14"/>
      <c r="B397" s="14"/>
      <c r="E397" s="52"/>
      <c r="F397" s="35"/>
    </row>
    <row r="398" spans="1:6" s="20" customFormat="1" ht="12.75">
      <c r="A398" s="14"/>
      <c r="B398" s="14"/>
      <c r="E398" s="52"/>
      <c r="F398" s="35"/>
    </row>
    <row r="399" spans="1:6" s="20" customFormat="1" ht="12.75">
      <c r="A399" s="14"/>
      <c r="B399" s="14"/>
      <c r="E399" s="52"/>
      <c r="F399" s="35"/>
    </row>
    <row r="400" spans="1:6" s="20" customFormat="1" ht="12.75">
      <c r="A400" s="14"/>
      <c r="B400" s="14"/>
      <c r="E400" s="52"/>
      <c r="F400" s="35"/>
    </row>
    <row r="401" spans="1:6" s="20" customFormat="1" ht="12.75">
      <c r="A401" s="14"/>
      <c r="B401" s="14"/>
      <c r="E401" s="52"/>
      <c r="F401" s="35"/>
    </row>
    <row r="402" spans="1:6" s="20" customFormat="1" ht="12.75">
      <c r="A402" s="14"/>
      <c r="B402" s="14"/>
      <c r="E402" s="52"/>
      <c r="F402" s="35"/>
    </row>
    <row r="403" spans="1:6" s="20" customFormat="1" ht="12.75">
      <c r="A403" s="14"/>
      <c r="B403" s="14"/>
      <c r="E403" s="52"/>
      <c r="F403" s="35"/>
    </row>
    <row r="404" spans="1:6" s="20" customFormat="1" ht="12.75">
      <c r="A404" s="14"/>
      <c r="B404" s="14"/>
      <c r="E404" s="52"/>
      <c r="F404" s="35"/>
    </row>
    <row r="405" spans="1:6" s="20" customFormat="1" ht="12.75">
      <c r="A405" s="14"/>
      <c r="B405" s="14"/>
      <c r="E405" s="52"/>
      <c r="F405" s="35"/>
    </row>
    <row r="406" spans="1:6" s="20" customFormat="1" ht="12.75">
      <c r="A406" s="14"/>
      <c r="B406" s="14"/>
      <c r="E406" s="52"/>
      <c r="F406" s="35"/>
    </row>
    <row r="407" spans="1:6" s="20" customFormat="1" ht="12.75">
      <c r="A407" s="14"/>
      <c r="B407" s="14"/>
      <c r="E407" s="52"/>
      <c r="F407" s="35"/>
    </row>
    <row r="408" spans="1:6" s="20" customFormat="1" ht="12.75">
      <c r="A408" s="14"/>
      <c r="B408" s="14"/>
      <c r="E408" s="52"/>
      <c r="F408" s="35"/>
    </row>
    <row r="409" spans="1:6" s="20" customFormat="1" ht="12.75">
      <c r="A409" s="14"/>
      <c r="B409" s="14"/>
      <c r="E409" s="52"/>
      <c r="F409" s="35"/>
    </row>
    <row r="410" spans="1:6" s="20" customFormat="1" ht="12.75">
      <c r="A410" s="14"/>
      <c r="B410" s="14"/>
      <c r="E410" s="52"/>
      <c r="F410" s="35"/>
    </row>
    <row r="411" spans="1:6" s="20" customFormat="1" ht="12.75">
      <c r="A411" s="14"/>
      <c r="B411" s="14"/>
      <c r="E411" s="52"/>
      <c r="F411" s="35"/>
    </row>
    <row r="412" spans="1:6" s="20" customFormat="1" ht="12.75">
      <c r="A412" s="14"/>
      <c r="B412" s="14"/>
      <c r="E412" s="52"/>
      <c r="F412" s="35"/>
    </row>
    <row r="413" spans="1:6" s="20" customFormat="1" ht="12.75">
      <c r="A413" s="14"/>
      <c r="B413" s="14"/>
      <c r="E413" s="52"/>
      <c r="F413" s="35"/>
    </row>
    <row r="414" spans="1:6" s="20" customFormat="1" ht="12.75">
      <c r="A414" s="14"/>
      <c r="B414" s="14"/>
      <c r="E414" s="52"/>
      <c r="F414" s="35"/>
    </row>
    <row r="415" spans="1:6" s="20" customFormat="1" ht="12.75">
      <c r="A415" s="14"/>
      <c r="B415" s="14"/>
      <c r="E415" s="52"/>
      <c r="F415" s="35"/>
    </row>
    <row r="416" spans="1:6" s="20" customFormat="1" ht="12.75">
      <c r="A416" s="14"/>
      <c r="B416" s="14"/>
      <c r="E416" s="52"/>
      <c r="F416" s="35"/>
    </row>
    <row r="417" spans="1:6" s="20" customFormat="1" ht="12.75">
      <c r="A417" s="14"/>
      <c r="B417" s="14"/>
      <c r="E417" s="52"/>
      <c r="F417" s="35"/>
    </row>
    <row r="418" spans="1:6" s="20" customFormat="1" ht="12.75">
      <c r="A418" s="14"/>
      <c r="B418" s="14"/>
      <c r="E418" s="52"/>
      <c r="F418" s="35"/>
    </row>
    <row r="419" spans="1:6" s="20" customFormat="1" ht="12.75">
      <c r="A419" s="14"/>
      <c r="B419" s="14"/>
      <c r="E419" s="52"/>
      <c r="F419" s="35"/>
    </row>
    <row r="420" spans="1:6" s="20" customFormat="1" ht="12.75">
      <c r="A420" s="14"/>
      <c r="B420" s="14"/>
      <c r="E420" s="52"/>
      <c r="F420" s="35"/>
    </row>
    <row r="421" spans="1:6" s="20" customFormat="1" ht="12.75">
      <c r="A421" s="14"/>
      <c r="B421" s="14"/>
      <c r="E421" s="52"/>
      <c r="F421" s="35"/>
    </row>
    <row r="422" spans="1:6" s="20" customFormat="1" ht="12.75">
      <c r="A422" s="14"/>
      <c r="B422" s="14"/>
      <c r="E422" s="52"/>
      <c r="F422" s="35"/>
    </row>
    <row r="423" spans="1:6" s="20" customFormat="1" ht="12.75">
      <c r="A423" s="14"/>
      <c r="B423" s="14"/>
      <c r="E423" s="52"/>
      <c r="F423" s="35"/>
    </row>
    <row r="424" spans="1:6" s="20" customFormat="1" ht="12.75">
      <c r="A424" s="14"/>
      <c r="B424" s="14"/>
      <c r="E424" s="52"/>
      <c r="F424" s="35"/>
    </row>
    <row r="425" spans="1:6" s="20" customFormat="1" ht="12.75">
      <c r="A425" s="14"/>
      <c r="B425" s="14"/>
      <c r="E425" s="52"/>
      <c r="F425" s="35"/>
    </row>
    <row r="426" spans="1:6" s="20" customFormat="1" ht="12.75">
      <c r="A426" s="14"/>
      <c r="B426" s="14"/>
      <c r="E426" s="52"/>
      <c r="F426" s="35"/>
    </row>
    <row r="427" spans="1:6" s="20" customFormat="1" ht="12.75">
      <c r="A427" s="14"/>
      <c r="B427" s="14"/>
      <c r="E427" s="52"/>
      <c r="F427" s="35"/>
    </row>
    <row r="428" spans="1:6" s="20" customFormat="1" ht="12.75">
      <c r="A428" s="14"/>
      <c r="B428" s="14"/>
      <c r="E428" s="52"/>
      <c r="F428" s="35"/>
    </row>
    <row r="429" spans="1:6" s="20" customFormat="1" ht="12.75">
      <c r="A429" s="14"/>
      <c r="B429" s="14"/>
      <c r="E429" s="52"/>
      <c r="F429" s="35"/>
    </row>
    <row r="430" spans="1:6" s="20" customFormat="1" ht="12.75">
      <c r="A430" s="14"/>
      <c r="B430" s="14"/>
      <c r="E430" s="52"/>
      <c r="F430" s="35"/>
    </row>
    <row r="431" spans="1:6" s="20" customFormat="1" ht="12.75">
      <c r="A431" s="14"/>
      <c r="B431" s="14"/>
      <c r="E431" s="52"/>
      <c r="F431" s="35"/>
    </row>
    <row r="432" spans="1:6" s="20" customFormat="1" ht="12.75">
      <c r="A432" s="14"/>
      <c r="B432" s="14"/>
      <c r="E432" s="52"/>
      <c r="F432" s="35"/>
    </row>
    <row r="433" spans="1:6" s="20" customFormat="1" ht="12.75">
      <c r="A433" s="14"/>
      <c r="B433" s="14"/>
      <c r="E433" s="52"/>
      <c r="F433" s="35"/>
    </row>
    <row r="434" spans="1:6" s="20" customFormat="1" ht="12.75">
      <c r="A434" s="14"/>
      <c r="B434" s="14"/>
      <c r="E434" s="52"/>
      <c r="F434" s="35"/>
    </row>
    <row r="435" spans="1:6" s="20" customFormat="1" ht="12.75">
      <c r="A435" s="14"/>
      <c r="B435" s="14"/>
      <c r="E435" s="52"/>
      <c r="F435" s="35"/>
    </row>
    <row r="436" spans="1:6" s="20" customFormat="1" ht="12.75">
      <c r="A436" s="14"/>
      <c r="B436" s="14"/>
      <c r="E436" s="52"/>
      <c r="F436" s="35"/>
    </row>
    <row r="437" spans="1:6" s="20" customFormat="1" ht="12.75">
      <c r="A437" s="14"/>
      <c r="B437" s="14"/>
      <c r="E437" s="52"/>
      <c r="F437" s="35"/>
    </row>
    <row r="438" spans="1:6" s="20" customFormat="1" ht="12.75">
      <c r="A438" s="14"/>
      <c r="B438" s="14"/>
      <c r="E438" s="52"/>
      <c r="F438" s="35"/>
    </row>
    <row r="439" spans="1:6" s="20" customFormat="1" ht="12.75">
      <c r="A439" s="14"/>
      <c r="B439" s="14"/>
      <c r="E439" s="52"/>
      <c r="F439" s="35"/>
    </row>
    <row r="440" spans="1:6" s="20" customFormat="1" ht="12.75">
      <c r="A440" s="14"/>
      <c r="B440" s="14"/>
      <c r="E440" s="52"/>
      <c r="F440" s="35"/>
    </row>
    <row r="441" spans="1:6" s="20" customFormat="1" ht="12.75">
      <c r="A441" s="14"/>
      <c r="B441" s="14"/>
      <c r="E441" s="52"/>
      <c r="F441" s="35"/>
    </row>
    <row r="442" spans="1:6" s="20" customFormat="1" ht="12.75">
      <c r="A442" s="14"/>
      <c r="B442" s="14"/>
      <c r="E442" s="52"/>
      <c r="F442" s="35"/>
    </row>
    <row r="443" spans="1:6" s="20" customFormat="1" ht="12.75">
      <c r="A443" s="14"/>
      <c r="B443" s="14"/>
      <c r="E443" s="52"/>
      <c r="F443" s="35"/>
    </row>
    <row r="444" spans="1:6" s="20" customFormat="1" ht="12.75">
      <c r="A444" s="14"/>
      <c r="B444" s="14"/>
      <c r="E444" s="52"/>
      <c r="F444" s="35"/>
    </row>
    <row r="445" spans="1:6" s="20" customFormat="1" ht="12.75">
      <c r="A445" s="14"/>
      <c r="B445" s="14"/>
      <c r="E445" s="52"/>
      <c r="F445" s="35"/>
    </row>
    <row r="446" spans="1:6" s="20" customFormat="1" ht="12.75">
      <c r="A446" s="14"/>
      <c r="B446" s="14"/>
      <c r="E446" s="52"/>
      <c r="F446" s="35"/>
    </row>
    <row r="447" spans="1:6" s="20" customFormat="1" ht="12.75">
      <c r="A447" s="14"/>
      <c r="B447" s="14"/>
      <c r="E447" s="52"/>
      <c r="F447" s="35"/>
    </row>
    <row r="448" spans="1:6" s="20" customFormat="1" ht="12.75">
      <c r="A448" s="14"/>
      <c r="B448" s="14"/>
      <c r="E448" s="52"/>
      <c r="F448" s="35"/>
    </row>
    <row r="449" spans="1:6" s="20" customFormat="1" ht="12.75">
      <c r="A449" s="14"/>
      <c r="B449" s="14"/>
      <c r="E449" s="52"/>
      <c r="F449" s="35"/>
    </row>
    <row r="450" spans="1:6" s="20" customFormat="1" ht="12.75">
      <c r="A450" s="14"/>
      <c r="B450" s="14"/>
      <c r="E450" s="52"/>
      <c r="F450" s="35"/>
    </row>
    <row r="451" spans="1:6" s="20" customFormat="1" ht="12.75">
      <c r="A451" s="14"/>
      <c r="B451" s="14"/>
      <c r="E451" s="52"/>
      <c r="F451" s="35"/>
    </row>
    <row r="452" spans="1:6" s="20" customFormat="1" ht="12.75">
      <c r="A452" s="14"/>
      <c r="B452" s="14"/>
      <c r="E452" s="52"/>
      <c r="F452" s="35"/>
    </row>
    <row r="453" spans="1:6" s="20" customFormat="1" ht="12.75">
      <c r="A453" s="14"/>
      <c r="B453" s="14"/>
      <c r="E453" s="52"/>
      <c r="F453" s="35"/>
    </row>
    <row r="454" spans="1:6" s="20" customFormat="1" ht="12.75">
      <c r="A454" s="14"/>
      <c r="B454" s="14"/>
      <c r="E454" s="52"/>
      <c r="F454" s="35"/>
    </row>
    <row r="455" spans="1:6" s="20" customFormat="1" ht="12.75">
      <c r="A455" s="14"/>
      <c r="B455" s="14"/>
      <c r="E455" s="52"/>
      <c r="F455" s="35"/>
    </row>
    <row r="456" spans="1:6" s="20" customFormat="1" ht="12.75">
      <c r="A456" s="14"/>
      <c r="B456" s="14"/>
      <c r="E456" s="52"/>
      <c r="F456" s="35"/>
    </row>
    <row r="457" spans="1:6" s="20" customFormat="1" ht="12.75">
      <c r="A457" s="14"/>
      <c r="B457" s="14"/>
      <c r="E457" s="52"/>
      <c r="F457" s="35"/>
    </row>
    <row r="458" spans="1:6" s="20" customFormat="1" ht="12.75">
      <c r="A458" s="14"/>
      <c r="B458" s="14"/>
      <c r="E458" s="52"/>
      <c r="F458" s="35"/>
    </row>
    <row r="459" spans="1:6" s="20" customFormat="1" ht="12.75">
      <c r="A459" s="14"/>
      <c r="B459" s="14"/>
      <c r="E459" s="52"/>
      <c r="F459" s="35"/>
    </row>
    <row r="460" spans="1:6" s="20" customFormat="1" ht="12.75">
      <c r="A460" s="14"/>
      <c r="B460" s="14"/>
      <c r="E460" s="52"/>
      <c r="F460" s="35"/>
    </row>
    <row r="461" spans="1:6" s="20" customFormat="1" ht="12.75">
      <c r="A461" s="14"/>
      <c r="B461" s="14"/>
      <c r="E461" s="52"/>
      <c r="F461" s="35"/>
    </row>
    <row r="462" spans="1:6" s="20" customFormat="1" ht="12.75">
      <c r="A462" s="14"/>
      <c r="B462" s="14"/>
      <c r="E462" s="52"/>
      <c r="F462" s="35"/>
    </row>
    <row r="463" spans="1:6" s="20" customFormat="1" ht="12.75">
      <c r="A463" s="14"/>
      <c r="B463" s="14"/>
      <c r="E463" s="52"/>
      <c r="F463" s="35"/>
    </row>
    <row r="464" spans="1:6" s="20" customFormat="1" ht="12.75">
      <c r="A464" s="14"/>
      <c r="B464" s="14"/>
      <c r="E464" s="52"/>
      <c r="F464" s="35"/>
    </row>
    <row r="465" spans="1:6" s="20" customFormat="1" ht="12.75">
      <c r="A465" s="14"/>
      <c r="B465" s="14"/>
      <c r="E465" s="52"/>
      <c r="F465" s="35"/>
    </row>
    <row r="466" spans="1:6" s="20" customFormat="1" ht="12.75">
      <c r="A466" s="14"/>
      <c r="B466" s="14"/>
      <c r="E466" s="52"/>
      <c r="F466" s="35"/>
    </row>
    <row r="467" spans="1:6" s="20" customFormat="1" ht="12.75">
      <c r="A467" s="14"/>
      <c r="B467" s="14"/>
      <c r="E467" s="52"/>
      <c r="F467" s="35"/>
    </row>
    <row r="468" spans="1:6" s="20" customFormat="1" ht="12.75">
      <c r="A468" s="14"/>
      <c r="B468" s="14"/>
      <c r="E468" s="52"/>
      <c r="F468" s="35"/>
    </row>
    <row r="469" spans="1:6" s="20" customFormat="1" ht="12.75">
      <c r="A469" s="14"/>
      <c r="B469" s="14"/>
      <c r="E469" s="52"/>
      <c r="F469" s="35"/>
    </row>
    <row r="470" spans="1:6" s="20" customFormat="1" ht="12.75">
      <c r="A470" s="14"/>
      <c r="B470" s="14"/>
      <c r="E470" s="52"/>
      <c r="F470" s="35"/>
    </row>
    <row r="471" spans="1:6" s="20" customFormat="1" ht="12.75">
      <c r="A471" s="14"/>
      <c r="B471" s="14"/>
      <c r="E471" s="52"/>
      <c r="F471" s="35"/>
    </row>
    <row r="472" spans="1:6" s="20" customFormat="1" ht="12.75">
      <c r="A472" s="14"/>
      <c r="B472" s="14"/>
      <c r="E472" s="52"/>
      <c r="F472" s="35"/>
    </row>
    <row r="473" spans="1:6" s="20" customFormat="1" ht="12.75">
      <c r="A473" s="14"/>
      <c r="B473" s="14"/>
      <c r="E473" s="52"/>
      <c r="F473" s="35"/>
    </row>
    <row r="474" spans="1:6" s="20" customFormat="1" ht="12.75">
      <c r="A474" s="14"/>
      <c r="B474" s="14"/>
      <c r="E474" s="52"/>
      <c r="F474" s="35"/>
    </row>
    <row r="475" spans="1:6" s="20" customFormat="1" ht="12.75">
      <c r="A475" s="14"/>
      <c r="B475" s="14"/>
      <c r="E475" s="52"/>
      <c r="F475" s="35"/>
    </row>
    <row r="476" spans="1:6" s="20" customFormat="1" ht="12.75">
      <c r="A476" s="14"/>
      <c r="B476" s="14"/>
      <c r="E476" s="52"/>
      <c r="F476" s="35"/>
    </row>
    <row r="477" spans="1:6" s="20" customFormat="1" ht="12.75">
      <c r="A477" s="14"/>
      <c r="B477" s="14"/>
      <c r="E477" s="52"/>
      <c r="F477" s="35"/>
    </row>
    <row r="478" spans="1:6" s="20" customFormat="1" ht="12.75">
      <c r="A478" s="14"/>
      <c r="B478" s="14"/>
      <c r="E478" s="52"/>
      <c r="F478" s="35"/>
    </row>
    <row r="479" spans="1:6" s="20" customFormat="1" ht="12.75">
      <c r="A479" s="14"/>
      <c r="B479" s="14"/>
      <c r="E479" s="52"/>
      <c r="F479" s="35"/>
    </row>
    <row r="480" spans="1:6" s="20" customFormat="1" ht="12.75">
      <c r="A480" s="14"/>
      <c r="B480" s="14"/>
      <c r="E480" s="52"/>
      <c r="F480" s="35"/>
    </row>
    <row r="481" spans="1:6" s="20" customFormat="1" ht="12.75">
      <c r="A481" s="14"/>
      <c r="B481" s="14"/>
      <c r="E481" s="52"/>
      <c r="F481" s="35"/>
    </row>
    <row r="482" spans="1:6" s="20" customFormat="1" ht="12.75">
      <c r="A482" s="14"/>
      <c r="B482" s="14"/>
      <c r="E482" s="52"/>
      <c r="F482" s="35"/>
    </row>
    <row r="483" spans="1:6" s="20" customFormat="1" ht="12.75">
      <c r="A483" s="14"/>
      <c r="B483" s="14"/>
      <c r="E483" s="52"/>
      <c r="F483" s="35"/>
    </row>
    <row r="484" spans="1:6" s="20" customFormat="1" ht="12.75">
      <c r="A484" s="14"/>
      <c r="B484" s="14"/>
      <c r="E484" s="52"/>
      <c r="F484" s="35"/>
    </row>
    <row r="485" spans="1:6" s="20" customFormat="1" ht="12.75">
      <c r="A485" s="14"/>
      <c r="B485" s="14"/>
      <c r="E485" s="52"/>
      <c r="F485" s="35"/>
    </row>
    <row r="486" spans="1:6" s="20" customFormat="1" ht="12.75">
      <c r="A486" s="14"/>
      <c r="B486" s="14"/>
      <c r="E486" s="52"/>
      <c r="F486" s="35"/>
    </row>
    <row r="487" spans="1:6" s="20" customFormat="1" ht="12.75">
      <c r="A487" s="14"/>
      <c r="B487" s="14"/>
      <c r="E487" s="52"/>
      <c r="F487" s="35"/>
    </row>
    <row r="488" spans="1:6" s="20" customFormat="1" ht="12.75">
      <c r="A488" s="14"/>
      <c r="B488" s="14"/>
      <c r="E488" s="52"/>
      <c r="F488" s="35"/>
    </row>
    <row r="489" spans="1:6" s="20" customFormat="1" ht="12.75">
      <c r="A489" s="14"/>
      <c r="B489" s="14"/>
      <c r="E489" s="52"/>
      <c r="F489" s="35"/>
    </row>
    <row r="490" spans="1:6" s="20" customFormat="1" ht="12.75">
      <c r="A490" s="14"/>
      <c r="B490" s="14"/>
      <c r="E490" s="52"/>
      <c r="F490" s="35"/>
    </row>
    <row r="491" spans="1:6" s="20" customFormat="1" ht="12.75">
      <c r="A491" s="14"/>
      <c r="B491" s="14"/>
      <c r="E491" s="52"/>
      <c r="F491" s="35"/>
    </row>
    <row r="492" spans="1:6" s="20" customFormat="1" ht="12.75">
      <c r="A492" s="14"/>
      <c r="B492" s="14"/>
      <c r="E492" s="52"/>
      <c r="F492" s="35"/>
    </row>
    <row r="493" spans="1:6" s="20" customFormat="1" ht="12.75">
      <c r="A493" s="14"/>
      <c r="B493" s="14"/>
      <c r="E493" s="52"/>
      <c r="F493" s="35"/>
    </row>
    <row r="494" spans="1:6" s="20" customFormat="1" ht="12.75">
      <c r="A494" s="14"/>
      <c r="B494" s="14"/>
      <c r="E494" s="52"/>
      <c r="F494" s="35"/>
    </row>
    <row r="495" spans="1:6" s="20" customFormat="1" ht="12.75">
      <c r="A495" s="14"/>
      <c r="B495" s="14"/>
      <c r="E495" s="52"/>
      <c r="F495" s="35"/>
    </row>
    <row r="496" spans="1:6" s="20" customFormat="1" ht="12.75">
      <c r="A496" s="14"/>
      <c r="B496" s="14"/>
      <c r="E496" s="52"/>
      <c r="F496" s="35"/>
    </row>
    <row r="497" spans="1:6" s="20" customFormat="1" ht="12.75">
      <c r="A497" s="14"/>
      <c r="B497" s="14"/>
      <c r="E497" s="52"/>
      <c r="F497" s="35"/>
    </row>
    <row r="498" spans="1:6" s="20" customFormat="1" ht="12.75">
      <c r="A498" s="14"/>
      <c r="B498" s="14"/>
      <c r="E498" s="52"/>
      <c r="F498" s="35"/>
    </row>
    <row r="499" spans="1:6" s="20" customFormat="1" ht="12.75">
      <c r="A499" s="14"/>
      <c r="B499" s="14"/>
      <c r="E499" s="52"/>
      <c r="F499" s="35"/>
    </row>
    <row r="500" spans="1:6" s="20" customFormat="1" ht="12.75">
      <c r="A500" s="14"/>
      <c r="B500" s="14"/>
      <c r="E500" s="52"/>
      <c r="F500" s="35"/>
    </row>
    <row r="501" spans="1:6" s="20" customFormat="1" ht="12.75">
      <c r="A501" s="14"/>
      <c r="B501" s="14"/>
      <c r="E501" s="52"/>
      <c r="F501" s="35"/>
    </row>
    <row r="502" spans="1:6" s="20" customFormat="1" ht="12.75">
      <c r="A502" s="14"/>
      <c r="B502" s="14"/>
      <c r="E502" s="52"/>
      <c r="F502" s="35"/>
    </row>
    <row r="503" spans="1:6" s="20" customFormat="1" ht="12.75">
      <c r="A503" s="14"/>
      <c r="B503" s="14"/>
      <c r="E503" s="52"/>
      <c r="F503" s="35"/>
    </row>
    <row r="504" spans="1:6" s="20" customFormat="1" ht="12.75">
      <c r="A504" s="14"/>
      <c r="B504" s="14"/>
      <c r="E504" s="52"/>
      <c r="F504" s="35"/>
    </row>
    <row r="505" spans="1:6" s="20" customFormat="1" ht="12.75">
      <c r="A505" s="14"/>
      <c r="B505" s="14"/>
      <c r="E505" s="52"/>
      <c r="F505" s="35"/>
    </row>
    <row r="506" spans="1:6" s="20" customFormat="1" ht="12.75">
      <c r="A506" s="14"/>
      <c r="B506" s="14"/>
      <c r="E506" s="52"/>
      <c r="F506" s="35"/>
    </row>
    <row r="507" spans="1:6" s="20" customFormat="1" ht="12.75">
      <c r="A507" s="14"/>
      <c r="B507" s="14"/>
      <c r="E507" s="52"/>
      <c r="F507" s="35"/>
    </row>
    <row r="508" spans="1:6" s="20" customFormat="1" ht="12.75">
      <c r="A508" s="14"/>
      <c r="B508" s="14"/>
      <c r="E508" s="52"/>
      <c r="F508" s="35"/>
    </row>
    <row r="509" spans="1:6" s="20" customFormat="1" ht="12.75">
      <c r="A509" s="14"/>
      <c r="B509" s="14"/>
      <c r="E509" s="52"/>
      <c r="F509" s="35"/>
    </row>
    <row r="510" spans="1:6" s="20" customFormat="1" ht="12.75">
      <c r="A510" s="14"/>
      <c r="B510" s="14"/>
      <c r="E510" s="52"/>
      <c r="F510" s="35"/>
    </row>
    <row r="511" spans="1:6" s="20" customFormat="1" ht="12.75">
      <c r="A511" s="14"/>
      <c r="B511" s="14"/>
      <c r="E511" s="52"/>
      <c r="F511" s="35"/>
    </row>
    <row r="512" spans="1:6" s="20" customFormat="1" ht="12.75">
      <c r="A512" s="14"/>
      <c r="B512" s="14"/>
      <c r="E512" s="52"/>
      <c r="F512" s="35"/>
    </row>
    <row r="513" spans="1:6" s="20" customFormat="1" ht="12.75">
      <c r="A513" s="14"/>
      <c r="B513" s="14"/>
      <c r="E513" s="52"/>
      <c r="F513" s="35"/>
    </row>
    <row r="514" spans="1:6" s="20" customFormat="1" ht="12.75">
      <c r="A514" s="14"/>
      <c r="B514" s="14"/>
      <c r="E514" s="52"/>
      <c r="F514" s="35"/>
    </row>
    <row r="515" spans="1:6" s="20" customFormat="1" ht="12.75">
      <c r="A515" s="14"/>
      <c r="B515" s="14"/>
      <c r="E515" s="52"/>
      <c r="F515" s="35"/>
    </row>
    <row r="516" spans="1:6" s="20" customFormat="1" ht="12.75">
      <c r="A516" s="14"/>
      <c r="B516" s="14"/>
      <c r="E516" s="52"/>
      <c r="F516" s="35"/>
    </row>
    <row r="517" spans="1:6" s="20" customFormat="1" ht="12.75">
      <c r="A517" s="14"/>
      <c r="B517" s="14"/>
      <c r="E517" s="52"/>
      <c r="F517" s="35"/>
    </row>
    <row r="518" spans="1:6" s="20" customFormat="1" ht="12.75">
      <c r="A518" s="14"/>
      <c r="B518" s="14"/>
      <c r="E518" s="52"/>
      <c r="F518" s="35"/>
    </row>
    <row r="519" spans="1:6" s="20" customFormat="1" ht="12.75">
      <c r="A519" s="14"/>
      <c r="B519" s="14"/>
      <c r="E519" s="52"/>
      <c r="F519" s="35"/>
    </row>
    <row r="520" spans="1:6" s="20" customFormat="1" ht="12.75">
      <c r="A520" s="14"/>
      <c r="B520" s="14"/>
      <c r="E520" s="52"/>
      <c r="F520" s="35"/>
    </row>
    <row r="521" spans="1:6" s="20" customFormat="1" ht="12.75">
      <c r="A521" s="14"/>
      <c r="B521" s="14"/>
      <c r="E521" s="52"/>
      <c r="F521" s="35"/>
    </row>
    <row r="522" spans="1:6" s="20" customFormat="1" ht="12.75">
      <c r="A522" s="14"/>
      <c r="B522" s="14"/>
      <c r="E522" s="52"/>
      <c r="F522" s="35"/>
    </row>
    <row r="523" spans="1:6" s="20" customFormat="1" ht="12.75">
      <c r="A523" s="14"/>
      <c r="B523" s="14"/>
      <c r="E523" s="52"/>
      <c r="F523" s="35"/>
    </row>
    <row r="524" spans="1:6" s="20" customFormat="1" ht="12.75">
      <c r="A524" s="14"/>
      <c r="B524" s="14"/>
      <c r="E524" s="52"/>
      <c r="F524" s="35"/>
    </row>
    <row r="525" spans="1:6" s="20" customFormat="1" ht="12.75">
      <c r="A525" s="14"/>
      <c r="B525" s="14"/>
      <c r="E525" s="52"/>
      <c r="F525" s="35"/>
    </row>
    <row r="526" spans="1:6" s="20" customFormat="1" ht="12.75">
      <c r="A526" s="14"/>
      <c r="B526" s="14"/>
      <c r="E526" s="52"/>
      <c r="F526" s="35"/>
    </row>
  </sheetData>
  <sheetProtection/>
  <mergeCells count="67">
    <mergeCell ref="A74:D74"/>
    <mergeCell ref="B23:C23"/>
    <mergeCell ref="A9:E9"/>
    <mergeCell ref="B10:E10"/>
    <mergeCell ref="A17:E17"/>
    <mergeCell ref="B18:E18"/>
    <mergeCell ref="B34:C34"/>
    <mergeCell ref="B35:C35"/>
    <mergeCell ref="B36:C36"/>
    <mergeCell ref="A70:C70"/>
    <mergeCell ref="C3:E3"/>
    <mergeCell ref="A5:E5"/>
    <mergeCell ref="B31:C31"/>
    <mergeCell ref="A6:E6"/>
    <mergeCell ref="B8:C8"/>
    <mergeCell ref="B11:C11"/>
    <mergeCell ref="B12:C12"/>
    <mergeCell ref="B19:C19"/>
    <mergeCell ref="B20:C20"/>
    <mergeCell ref="B21:C21"/>
    <mergeCell ref="A71:C71"/>
    <mergeCell ref="B24:C24"/>
    <mergeCell ref="B25:C25"/>
    <mergeCell ref="B26:C26"/>
    <mergeCell ref="B27:C27"/>
    <mergeCell ref="B28:C28"/>
    <mergeCell ref="B29:C29"/>
    <mergeCell ref="B42:E42"/>
    <mergeCell ref="B37:C37"/>
    <mergeCell ref="B68:C68"/>
    <mergeCell ref="B69:C69"/>
    <mergeCell ref="B61:C61"/>
    <mergeCell ref="B45:E45"/>
    <mergeCell ref="B59:C59"/>
    <mergeCell ref="B60:C60"/>
    <mergeCell ref="B66:E66"/>
    <mergeCell ref="B62:C62"/>
    <mergeCell ref="B63:C63"/>
    <mergeCell ref="B46:C46"/>
    <mergeCell ref="B64:C64"/>
    <mergeCell ref="A47:A53"/>
    <mergeCell ref="A44:C44"/>
    <mergeCell ref="A65:C65"/>
    <mergeCell ref="B57:C57"/>
    <mergeCell ref="B56:C56"/>
    <mergeCell ref="B58:C58"/>
    <mergeCell ref="B55:C55"/>
    <mergeCell ref="B47:C47"/>
    <mergeCell ref="A72:C72"/>
    <mergeCell ref="C1:E1"/>
    <mergeCell ref="C2:E2"/>
    <mergeCell ref="B13:C13"/>
    <mergeCell ref="B14:C14"/>
    <mergeCell ref="B15:C15"/>
    <mergeCell ref="A16:C16"/>
    <mergeCell ref="A41:C41"/>
    <mergeCell ref="B40:C40"/>
    <mergeCell ref="B67:C67"/>
    <mergeCell ref="B22:C22"/>
    <mergeCell ref="B39:C39"/>
    <mergeCell ref="D47:D53"/>
    <mergeCell ref="B54:C54"/>
    <mergeCell ref="B33:C33"/>
    <mergeCell ref="B30:C30"/>
    <mergeCell ref="B32:C32"/>
    <mergeCell ref="B38:C38"/>
    <mergeCell ref="B43:C43"/>
  </mergeCells>
  <printOptions/>
  <pageMargins left="0.22" right="0.15" top="0.15" bottom="0.15" header="0.11" footer="0.15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User</cp:lastModifiedBy>
  <cp:lastPrinted>2017-05-23T13:27:58Z</cp:lastPrinted>
  <dcterms:created xsi:type="dcterms:W3CDTF">2016-04-19T02:37:54Z</dcterms:created>
  <dcterms:modified xsi:type="dcterms:W3CDTF">2017-08-25T11:33:54Z</dcterms:modified>
  <cp:category/>
  <cp:version/>
  <cp:contentType/>
  <cp:contentStatus/>
</cp:coreProperties>
</file>